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delaviz\Documents\Performance Management\"/>
    </mc:Choice>
  </mc:AlternateContent>
  <xr:revisionPtr revIDLastSave="0" documentId="8_{13B7242D-72A3-459B-933C-B98189865402}" xr6:coauthVersionLast="46" xr6:coauthVersionMax="46" xr10:uidLastSave="{00000000-0000-0000-0000-000000000000}"/>
  <bookViews>
    <workbookView xWindow="1920" yWindow="192" windowWidth="20448" windowHeight="12444" activeTab="1" xr2:uid="{00000000-000D-0000-FFFF-FFFF00000000}"/>
  </bookViews>
  <sheets>
    <sheet name="Instructions" sheetId="2" r:id="rId1"/>
    <sheet name="Application" sheetId="1" r:id="rId2"/>
    <sheet name="Sheet1" sheetId="5" r:id="rId3"/>
  </sheets>
  <definedNames>
    <definedName name="_xlnm._FilterDatabase" localSheetId="1" hidden="1">Application!$D$91:$E$91</definedName>
    <definedName name="_Hlk528232748" localSheetId="0">Instructions!$A$26</definedName>
    <definedName name="Audience">Sheet1!$Q$2:$Q$3</definedName>
    <definedName name="Certificate_type">Sheet1!$A$2:$A$5</definedName>
    <definedName name="Comparison_values">Sheet1!$S$2:$S$3</definedName>
    <definedName name="Crowdsourced_data_collection">Sheet1!$K$2:$K$3</definedName>
    <definedName name="Drill_down">Sheet1!$AA$2:$AA$3</definedName>
    <definedName name="Frequency">Sheet1!$P$2:$P$7</definedName>
    <definedName name="Graphics_Dashboards">Sheet1!$Y$2:$Y$3</definedName>
    <definedName name="Hosting_site_visits">Sheet1!$L$2:$L$3</definedName>
    <definedName name="Individual_employees_as_measure_champions_or_owners">Sheet1!$AF$2:$AF$3</definedName>
    <definedName name="Internet_of_Things">Sheet1!$I$2:$I$3</definedName>
    <definedName name="Lean_Six_Sigma">Sheet1!$G$2:$G$3</definedName>
    <definedName name="N_A">Sheet1!$AB$2:$AB$3</definedName>
    <definedName name="Narrative_explanation">Sheet1!$T$2:$T$3</definedName>
    <definedName name="Narrative_follow_up_actions">Sheet1!$U$2:$U$3</definedName>
    <definedName name="New_programs_require_metrics_to_be_identified_upon_approval">Sheet1!$AG$2:$AG$3</definedName>
    <definedName name="Number">Sheet1!$D$2:$D$9</definedName>
    <definedName name="Ord_Res">Sheet1!$AC$2:$AC$3</definedName>
    <definedName name="Ordinance_Resolution">Sheet1!$AC$2:$AC$4</definedName>
    <definedName name="Outcome_measures">Sheet1!$X$2:$X$3</definedName>
    <definedName name="Participating_in_data_networking_groups_or_consortia">Sheet1!$O$2:$O$3</definedName>
    <definedName name="Performance_data_required_as_part_of_budget_proposals">Sheet1!$AD$2:$AD$3</definedName>
    <definedName name="Performance_results_discussed_in_dept._hd._employee_evals">Sheet1!$AE$2:$AE$3</definedName>
    <definedName name="Predictive_Analytics">Sheet1!$H$2:$H$3</definedName>
    <definedName name="Presenting_at_conferences">Sheet1!$N$2:$N$3</definedName>
    <definedName name="Requests_and_Tracking">Sheet1!$Z$2:$Z$3</definedName>
    <definedName name="Results_Discussed">Sheet1!$AE$2:$AE$3</definedName>
    <definedName name="Searchability">Sheet1!$W$2:$W$3</definedName>
    <definedName name="Sufficient_data">Sheet1!$R$2:$R$4</definedName>
    <definedName name="Transportation_management_sensors_systems">Sheet1!$J$2:$J$3</definedName>
    <definedName name="Visiting_other_jurisdictions">Sheet1!$M$2:$M$3</definedName>
    <definedName name="Year">Sheet1!$AI$2:$AI$7</definedName>
    <definedName name="Yes_No">Sheet1!$B$2:$B$3</definedName>
    <definedName name="YesNoNA">Sheet1!$B$2:$B$4</definedName>
    <definedName name="Yr">Sheet1!$AI$2:$AI$8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7" i="1" l="1"/>
  <c r="G85" i="1"/>
  <c r="B186" i="1"/>
  <c r="G59" i="1"/>
  <c r="G137" i="1" l="1"/>
  <c r="G136" i="1"/>
  <c r="G135" i="1"/>
  <c r="G139" i="1"/>
  <c r="G138" i="1"/>
  <c r="H195" i="1"/>
  <c r="G208" i="1" l="1"/>
  <c r="G206" i="1"/>
  <c r="G205" i="1"/>
  <c r="G202" i="1"/>
  <c r="G200" i="1"/>
  <c r="G199" i="1"/>
  <c r="G198" i="1"/>
  <c r="G196" i="1"/>
  <c r="H198" i="1"/>
  <c r="H196" i="1"/>
  <c r="H194" i="1"/>
  <c r="G146" i="1" l="1"/>
  <c r="G204" i="1" s="1"/>
  <c r="G120" i="1"/>
  <c r="G201" i="1" s="1"/>
  <c r="G108" i="1"/>
  <c r="G107" i="1"/>
  <c r="G106" i="1"/>
  <c r="G105" i="1"/>
  <c r="G104" i="1"/>
  <c r="G101" i="1"/>
  <c r="B184" i="1"/>
  <c r="B183" i="1"/>
  <c r="B179" i="1"/>
  <c r="B178" i="1"/>
  <c r="B177" i="1"/>
  <c r="B176" i="1"/>
  <c r="B172" i="1"/>
  <c r="B171" i="1"/>
  <c r="A26" i="1"/>
  <c r="G156" i="1"/>
  <c r="G158" i="1"/>
  <c r="G118" i="1"/>
  <c r="G117" i="1"/>
  <c r="B185" i="1" s="1"/>
  <c r="G203" i="1" l="1"/>
  <c r="B180" i="1" s="1"/>
  <c r="G207" i="1"/>
  <c r="B188" i="1" s="1"/>
  <c r="G55" i="1"/>
  <c r="B174" i="1" s="1"/>
  <c r="G54" i="1"/>
  <c r="B168" i="1" s="1"/>
  <c r="B187" i="1"/>
  <c r="B181" i="1"/>
  <c r="B169" i="1"/>
  <c r="G63" i="1"/>
  <c r="G79" i="1"/>
  <c r="G80" i="1"/>
  <c r="H208" i="1"/>
  <c r="H207" i="1"/>
  <c r="H206" i="1"/>
  <c r="H205" i="1"/>
  <c r="H204" i="1"/>
  <c r="H203" i="1"/>
  <c r="H202" i="1"/>
  <c r="H201" i="1"/>
  <c r="H200" i="1"/>
  <c r="H199" i="1"/>
  <c r="H197" i="1"/>
  <c r="H210" i="1"/>
  <c r="I201" i="1" l="1"/>
  <c r="I206" i="1"/>
  <c r="I196" i="1"/>
  <c r="I202" i="1"/>
  <c r="I208" i="1"/>
  <c r="I200" i="1"/>
  <c r="I205" i="1"/>
  <c r="I207" i="1"/>
  <c r="I199" i="1"/>
  <c r="I197" i="1"/>
  <c r="I194" i="1"/>
  <c r="I204" i="1"/>
  <c r="I195" i="1"/>
  <c r="I198" i="1"/>
  <c r="I203" i="1"/>
  <c r="B170" i="1"/>
  <c r="G195" i="1"/>
  <c r="B175" i="1"/>
  <c r="G60" i="1" l="1"/>
  <c r="G58" i="1"/>
  <c r="G57" i="1"/>
  <c r="G116" i="1"/>
  <c r="G115" i="1"/>
  <c r="G114" i="1"/>
  <c r="G113" i="1"/>
  <c r="G111" i="1"/>
  <c r="G197" i="1" l="1"/>
  <c r="G194" i="1"/>
  <c r="G210" i="1"/>
</calcChain>
</file>

<file path=xl/sharedStrings.xml><?xml version="1.0" encoding="utf-8"?>
<sst xmlns="http://schemas.openxmlformats.org/spreadsheetml/2006/main" count="401" uniqueCount="317">
  <si>
    <t>Jurisdiction</t>
  </si>
  <si>
    <t>Title</t>
  </si>
  <si>
    <t>E-mail address</t>
  </si>
  <si>
    <t>Phone number</t>
  </si>
  <si>
    <t>Mailing address (line 1)</t>
  </si>
  <si>
    <t>City, State, Zip</t>
  </si>
  <si>
    <t>a. Four service areas?</t>
  </si>
  <si>
    <t>b. Six service areas?</t>
  </si>
  <si>
    <t>a. Link 1:</t>
  </si>
  <si>
    <t>b. Link 2:</t>
  </si>
  <si>
    <t>c. Link 3:</t>
  </si>
  <si>
    <t>d. Link 4:</t>
  </si>
  <si>
    <t>2. Performance Reporting</t>
  </si>
  <si>
    <t>14. Leadership</t>
  </si>
  <si>
    <t>16. Additional Comments</t>
  </si>
  <si>
    <t>ICMA's Certificates in Performance Management recognize jurisdictions that have excelled in local government performance management, reporting, and organizational improvement.  All general purpose local governments are eligible to apply.</t>
  </si>
  <si>
    <t>Application fee:</t>
  </si>
  <si>
    <t>To apply:</t>
  </si>
  <si>
    <t xml:space="preserve">Due date: </t>
  </si>
  <si>
    <t>Notification:</t>
  </si>
  <si>
    <t>Lean Six Sigma</t>
  </si>
  <si>
    <t>Predictive Analytics</t>
  </si>
  <si>
    <t>Internet of Things</t>
  </si>
  <si>
    <t>Transportation management sensors/systems</t>
  </si>
  <si>
    <t>Crowdsourced data collection</t>
  </si>
  <si>
    <t>Number of years you have reported performance data to the public in at least:</t>
  </si>
  <si>
    <t>Code enforcement</t>
  </si>
  <si>
    <t>Courts/prosecutor</t>
  </si>
  <si>
    <t>Economic development</t>
  </si>
  <si>
    <t>Facilities management</t>
  </si>
  <si>
    <t>Fire/EMS</t>
  </si>
  <si>
    <t>Fleet management</t>
  </si>
  <si>
    <t>General government</t>
  </si>
  <si>
    <t>Health department</t>
  </si>
  <si>
    <t>Housing</t>
  </si>
  <si>
    <t>Human resources</t>
  </si>
  <si>
    <t>Information technology</t>
  </si>
  <si>
    <t>Library services</t>
  </si>
  <si>
    <t>Parks and recreation</t>
  </si>
  <si>
    <t>Police, sheriff, jails</t>
  </si>
  <si>
    <t>Risk management</t>
  </si>
  <si>
    <t>Social services</t>
  </si>
  <si>
    <t>Solid waste</t>
  </si>
  <si>
    <t>Sustainability</t>
  </si>
  <si>
    <t>Utilities</t>
  </si>
  <si>
    <t>Other</t>
  </si>
  <si>
    <t>Probation</t>
  </si>
  <si>
    <t>Finance/Purchasing</t>
  </si>
  <si>
    <t>Permits, plans, land use</t>
  </si>
  <si>
    <t>Achievement</t>
  </si>
  <si>
    <t>Distinction</t>
  </si>
  <si>
    <t>Excellence</t>
  </si>
  <si>
    <t>None</t>
  </si>
  <si>
    <t>Viewable by the public</t>
  </si>
  <si>
    <t>Yes</t>
  </si>
  <si>
    <t>No</t>
  </si>
  <si>
    <t>Hosting site visits</t>
  </si>
  <si>
    <t>Visiting other jurisdictions</t>
  </si>
  <si>
    <t>Presenting at conferences</t>
  </si>
  <si>
    <t>Participating in data networking groups or consortia</t>
  </si>
  <si>
    <t>c. Is the current period’s data compared to the prior period’s to look for potential inconsistencies, errors, or changes in performance?</t>
  </si>
  <si>
    <t>performanceanalytics@icma.org</t>
  </si>
  <si>
    <t>More than 10</t>
  </si>
  <si>
    <t>Social media</t>
  </si>
  <si>
    <t>Geo-mapping</t>
  </si>
  <si>
    <t>Fee should be paid at the time of application and sent to ICMA's Finance Department.</t>
  </si>
  <si>
    <t xml:space="preserve">Click here for: </t>
  </si>
  <si>
    <t>Highway/road maintenance</t>
  </si>
  <si>
    <t>Primary Contact Person for Performance Management</t>
  </si>
  <si>
    <t>Click here for:</t>
  </si>
  <si>
    <t>Certificate criteria</t>
  </si>
  <si>
    <t>Payment voucher</t>
  </si>
  <si>
    <t>If supporting documents cannot be provided via embedded links or are larger than 5MB, please reference them in this document, but send them via Dropbox.</t>
  </si>
  <si>
    <t>Please complete the application form on the following tab and e-mail with any relevant attachments to:</t>
  </si>
  <si>
    <t xml:space="preserve">                                                                                                                                                                                                                                                                                                                                                                                                                                                                                                                      In addition, please complete a payment voucher and return with your application fee to ICMA's Finance Department.</t>
  </si>
  <si>
    <t>Manager/CAO</t>
  </si>
  <si>
    <t>Name of City/County Manager/CAO</t>
  </si>
  <si>
    <t>b. Is there a 'data dictionary' to ensure consistent sourcing and calculation of performance data? (Not required)</t>
  </si>
  <si>
    <t>The evaluation process is not entirely points-based, but approximately 1/3 of the total consideration is given to public reporting.  Where some criteria are not met at all, this may serve to disqualify an application or impact the jurisdiction’s ability to reach a higher level of recognition.</t>
  </si>
  <si>
    <t>e. What processes do you use to audit, verify, or correct inaccurate performance information?</t>
  </si>
  <si>
    <t>15. Surveying</t>
  </si>
  <si>
    <t xml:space="preserve">   (4b) If website visitors search on "performance," how many clicks will it take to find the jurisdiction's data?</t>
  </si>
  <si>
    <t>(2) Comparison values: Does public reporting include comparison values from other jurisdictions, groups or private industry?</t>
  </si>
  <si>
    <t>A. General:</t>
  </si>
  <si>
    <t>B. Additional Requirements for Distinction:</t>
  </si>
  <si>
    <t>C. Additional requirements for Excellence:</t>
  </si>
  <si>
    <t xml:space="preserve">    (3a) Does public reporting include narrative text to explain the meaning or significance of the data?</t>
  </si>
  <si>
    <t xml:space="preserve">    (3b) Does public reporting include narrative text to explain the follow-up actions to be taken, particularly if targets were not met?</t>
  </si>
  <si>
    <t>Responses to the following questions are only required for those applying for a Certificate of Distinction or Excellence.  (Regardless, we would encourage all jurisdictions to consider these practices as a guide to building upon their existing performance management efforts.)</t>
  </si>
  <si>
    <t>6 to 10</t>
  </si>
  <si>
    <t>N/A</t>
  </si>
  <si>
    <t>Quarterly</t>
  </si>
  <si>
    <t>At least monthly</t>
  </si>
  <si>
    <t>Only viewable by staff/internal reviewers</t>
  </si>
  <si>
    <t>d. If those collecting data make use of options for providing narrative explanations of extreme/aberrant data, indicate the intended audience for this narrative:</t>
  </si>
  <si>
    <t>Please provide live, public links (not intranet or PDF) to location(s) where performance information is shared, such as in the overall budget, dashboard, strategic plan, CRM app, or other reporting.</t>
  </si>
  <si>
    <t>A. Does your jurisdiction have a policy or procedure for holding staff accountable to report performance data and to work toward continuous improvement of their performance (e.g., management emphasis on the importance of tracking performance, incorporation of department, work group, or individual performance goals into employee performance assessments)?</t>
  </si>
  <si>
    <t>B. Please explain this policy and include related links or documents, with page references as appropriate.</t>
  </si>
  <si>
    <t>C. Is performance reporting required by ordinance or resolution?</t>
  </si>
  <si>
    <t>D. Is performance data required as part of budget proposals?</t>
  </si>
  <si>
    <t>E. Are performance results discussed as part of department head or employee performance evaluations?</t>
  </si>
  <si>
    <t>F. Are individual employees designated as the champions, managers or ‘owners’ of key indicators?</t>
  </si>
  <si>
    <t>I. Please list the agencies, if any, by which your jurisdiction is accredited:</t>
  </si>
  <si>
    <t xml:space="preserve">    (1)  If so, please provide an example.</t>
  </si>
  <si>
    <t>J. When new programs are approved, are the metrics identified which will be used to evaluate those programs?</t>
  </si>
  <si>
    <t>A. What efforts have been undertaken within your jurisdiction to improve your data collection and analysis efforts (in general, or since your most recent recognition by ICMA)?</t>
  </si>
  <si>
    <t>B. Which of the following have you employed to better manage and improve your performance or to improve your data collection and analysis? (Not required)</t>
  </si>
  <si>
    <t>B. Please discuss the details of those networking interactions.</t>
  </si>
  <si>
    <t>C. In what, if any, performance networking groups or consortia do you participate (e.g., state/regional/special purpose consortium, What Works Cities, STAR Communities, ICMA Open Access Benchmarking)? (Not required)</t>
  </si>
  <si>
    <t>D. In what ways have you improved your own performance management efforts or services as a result of networking?</t>
  </si>
  <si>
    <t>A. In what ways are key outcome measurements linked to strategic plans?</t>
  </si>
  <si>
    <t>B. In what ways are performance measurements used in budgeting or financial planning?</t>
  </si>
  <si>
    <t>D. Please provide examples of data use in decision-making, including any resulting efficiencies or dollar savings, with page references as appropriate.</t>
  </si>
  <si>
    <t>B. How was this data reported to the public? (e.g., discussion at a council/board meeting, presentation to community groups, online posting, social media, newsletter, etc.)</t>
  </si>
  <si>
    <t>D. How was this data reported to the public? (e.g., discussion at a council/board meeting, presentation to community groups, online posting, social media, newsletter, etc.)</t>
  </si>
  <si>
    <t>Responses to the following questions are only required for those applying for a Certificate of Excellence.  (Regardless, we would encourage all jurisdictions to consider these practices as a guide to building upon their existing performance management efforts.)</t>
  </si>
  <si>
    <t>A. During what year the jurisdiction's most recent customer satisfaction survey of residents/external customers?</t>
  </si>
  <si>
    <t>C. During what year was the jurisdiction's most recent customer satisfaction survey of employees/internal customers?</t>
  </si>
  <si>
    <t xml:space="preserve">In each shaded box, click to select a drop-down response </t>
  </si>
  <si>
    <t>#</t>
  </si>
  <si>
    <t>Frequency</t>
  </si>
  <si>
    <t>Yes/No</t>
  </si>
  <si>
    <t># of years</t>
  </si>
  <si>
    <t>Target audience</t>
  </si>
  <si>
    <t>Level of prior certificate</t>
  </si>
  <si>
    <t>Sufficient data</t>
  </si>
  <si>
    <t>Comparison values</t>
  </si>
  <si>
    <t>Narrative follow-up actions</t>
  </si>
  <si>
    <t>Searchability</t>
  </si>
  <si>
    <t>Outcome measures</t>
  </si>
  <si>
    <t>Narrative meaning/significance</t>
  </si>
  <si>
    <t>Graphics/Dashboards</t>
  </si>
  <si>
    <t>CRM/311 Requests and Tracking</t>
  </si>
  <si>
    <t>Data/strategic drill-down</t>
  </si>
  <si>
    <t>Accountability policy/procedure</t>
  </si>
  <si>
    <t>Performance data required as part of budget proposals</t>
  </si>
  <si>
    <t>Individual employees as measure champions or owners</t>
  </si>
  <si>
    <t>Ordinance or Resolution</t>
  </si>
  <si>
    <t>Performance results discussed in department head/employee evaluations</t>
  </si>
  <si>
    <t>New programs require metrics to be identified upon approval</t>
  </si>
  <si>
    <t>Year</t>
  </si>
  <si>
    <t>Never</t>
  </si>
  <si>
    <t>Transportation management sensors/ systems</t>
  </si>
  <si>
    <t>* More questions have been formatted for quick drop-down response</t>
  </si>
  <si>
    <t>* The overall application has been divided according to the level of certificate for which the jurisdiction is applying</t>
  </si>
  <si>
    <t>This year's application has been reformatted to facilitate response, review, and sharing of best practices:</t>
  </si>
  <si>
    <t>https://icma.org/sites/default/files/ICMA%20Certificates%20in%20Performance%20Management%20-%20Sample%20PDF%20Supporting%20Documents.pdf</t>
  </si>
  <si>
    <t>Dropdown menus (For ICMA use only):</t>
  </si>
  <si>
    <t>Updates:</t>
  </si>
  <si>
    <r>
      <t>NOTE:</t>
    </r>
    <r>
      <rPr>
        <sz val="11"/>
        <color rgb="FF000000"/>
        <rFont val="Calibri"/>
        <family val="2"/>
        <scheme val="minor"/>
      </rPr>
      <t xml:space="preserve"> The application makes specific reference to data dictionaries, CRM, social media applications, resident academies, Lean Six Sigma, predictive analytics, departmental accreditation, smart community technology, geo-mapping, equity measures, and other initiatives.  While these are not required at this time for any particular certificate level, we request that you detail any relevant work in those areas as they may contribute to the jurisdiction’s overall rating. </t>
    </r>
  </si>
  <si>
    <t>K. How are program metrics reviewed after approval (e.g., via program budgeting reviews, return on investment reporting,  other reporting around results/action plans, etc.)</t>
  </si>
  <si>
    <t>Mailing address (line 2)</t>
  </si>
  <si>
    <t>ICMA Certificates in Performance Management: 2021 Application Form</t>
  </si>
  <si>
    <r>
      <t xml:space="preserve">Applications must be received by </t>
    </r>
    <r>
      <rPr>
        <sz val="11"/>
        <color rgb="FF0070C0"/>
        <rFont val="Calibri"/>
        <family val="2"/>
        <scheme val="minor"/>
      </rPr>
      <t>Friday, May 7, 2021</t>
    </r>
    <r>
      <rPr>
        <sz val="11"/>
        <color theme="1"/>
        <rFont val="Calibri"/>
        <family val="2"/>
        <scheme val="minor"/>
      </rPr>
      <t>.</t>
    </r>
  </si>
  <si>
    <t>Jurisdictions that received a Certificate of Excellence in 2021 may take advantage of an extended deadline, submitting their applications no later than Friday, May 28.</t>
  </si>
  <si>
    <t>Notice of certificate award will be made by Monday, June 14.</t>
  </si>
  <si>
    <t>1. Service Areas for which data was collected and reported in FY2021</t>
  </si>
  <si>
    <t>a. Does the central/primary staff person for performance management review departmental performance data for accuracy?  (NOTE: In larger organizations, this role may be filled by more than one person.)</t>
  </si>
  <si>
    <t>ICMA Certificates in Performance Management:    2021 Application Form</t>
  </si>
  <si>
    <t>Enter the keywords or shortcut buttons that will take a visitor to jurisdiction performance data</t>
  </si>
  <si>
    <r>
      <t>(3) Narrative</t>
    </r>
    <r>
      <rPr>
        <sz val="10"/>
        <color rgb="FF0070C0"/>
        <rFont val="Arial"/>
        <family val="2"/>
      </rPr>
      <t xml:space="preserve"> (NOTE: Narrative should be provided in text form rather than simply being a topic of discussion at a public meeting)</t>
    </r>
    <r>
      <rPr>
        <sz val="10"/>
        <color theme="1"/>
        <rFont val="Arial"/>
        <family val="2"/>
      </rPr>
      <t>:</t>
    </r>
  </si>
  <si>
    <r>
      <t xml:space="preserve">    </t>
    </r>
    <r>
      <rPr>
        <sz val="10"/>
        <color rgb="FF0070C0"/>
        <rFont val="Arial"/>
        <family val="2"/>
      </rPr>
      <t>(3c) Is that narrative text provided in the same document as the performance data so that the public can easily review both in one location?</t>
    </r>
  </si>
  <si>
    <t>Same document</t>
  </si>
  <si>
    <t>Semi-annually</t>
  </si>
  <si>
    <t>Annually</t>
  </si>
  <si>
    <t>Less frequently than annually</t>
  </si>
  <si>
    <t>G. How often does the manager/CAO review performance data with department heads/supervisors?</t>
  </si>
  <si>
    <t>H. How often does the manager/CAO or department heads review performance data with elected officials?</t>
  </si>
  <si>
    <t xml:space="preserve">    (1a) History: In budget documents or other public data reports, how many years of actual performance data are reported (not including budgeted or projected figures)?</t>
  </si>
  <si>
    <r>
      <t xml:space="preserve">(4) Searchability: </t>
    </r>
    <r>
      <rPr>
        <i/>
        <sz val="10"/>
        <color theme="1"/>
        <rFont val="Arial"/>
        <family val="2"/>
      </rPr>
      <t>Can the public find performance reports online via</t>
    </r>
    <r>
      <rPr>
        <sz val="10"/>
        <color theme="1"/>
        <rFont val="Arial"/>
        <family val="2"/>
      </rPr>
      <t xml:space="preserve"> keyword search </t>
    </r>
    <r>
      <rPr>
        <sz val="10"/>
        <color rgb="FF0070C0"/>
        <rFont val="Arial"/>
        <family val="2"/>
      </rPr>
      <t>or a website shortcut</t>
    </r>
    <r>
      <rPr>
        <sz val="10"/>
        <color theme="1"/>
        <rFont val="Arial"/>
        <family val="2"/>
      </rPr>
      <t>? (e.g., rather than needing to watch an entire budget meeting to or scroll through meeting minutes to find performance-related discussion)?</t>
    </r>
  </si>
  <si>
    <t>Total based on assessment of dashboard</t>
  </si>
  <si>
    <t>Total based on assessment of narrative meaning/significance</t>
  </si>
  <si>
    <t>3 points if at least one keyword or website shortcut</t>
  </si>
  <si>
    <t xml:space="preserve">A. What internal emphasis has been placed on performance management that makes it pervasive in the organizational culture? </t>
  </si>
  <si>
    <t>C. Please provide specific examples, links, and attachments.</t>
  </si>
  <si>
    <t xml:space="preserve">B. What external leadership has been placed on inter-agency coordination for data-informed decision-making and active engagement with elected officials and the public? </t>
  </si>
  <si>
    <t>16 Additional</t>
  </si>
  <si>
    <t>15 Surveys</t>
  </si>
  <si>
    <t>14 Leadership</t>
  </si>
  <si>
    <t>3 Verification</t>
  </si>
  <si>
    <t>Total Points</t>
  </si>
  <si>
    <t xml:space="preserve">  Years of data reporting</t>
  </si>
  <si>
    <t xml:space="preserve">  Assigned staff</t>
  </si>
  <si>
    <t xml:space="preserve">  Meetings</t>
  </si>
  <si>
    <t>Please discuss the interactive systems through which the public can engage with performance data.  Can a resident:</t>
  </si>
  <si>
    <t>A Make a request and track its status via web or mobile device?</t>
  </si>
  <si>
    <t>B. Receive performance data/updates via social media?</t>
  </si>
  <si>
    <t>D. Customize their view of geographic data (e.g., selecting variables, demographics, neighborhoods, etc.)?</t>
  </si>
  <si>
    <t>C. View mapping of data overlayed with a jurisdiction map?</t>
  </si>
  <si>
    <t>Web/mobile apps, CRM</t>
  </si>
  <si>
    <t>Geo-mapping customization</t>
  </si>
  <si>
    <t>E. Drill down from summary performance data (e.g. from higher-level strategic goals or outcomes to efficiencies, quality indicators, response times, input/output measures, or case or line-item detail)?</t>
  </si>
  <si>
    <t>Drill-down</t>
  </si>
  <si>
    <t>F. Please provide the applicable URLs, screen captures, or app names</t>
  </si>
  <si>
    <t>No performance targets reported</t>
  </si>
  <si>
    <t>(1) Sufficient Data: Number of years for which public reporting includes sufficient data to judge past performance (e.g., rather than just a prior year’s actual result, reporting the actual alongside that same year’s target value)?</t>
  </si>
  <si>
    <t>Proposed FY22 target only</t>
  </si>
  <si>
    <t>FY21 target &amp; projected actual</t>
  </si>
  <si>
    <t>FY20 and 21 target &amp; actual</t>
  </si>
  <si>
    <t>FY19, 20, 21 target &amp; actual (or add'l years)</t>
  </si>
  <si>
    <t>3 or more</t>
  </si>
  <si>
    <t>Meetings</t>
  </si>
  <si>
    <t>Number of performance management meetings/trainings for staff throughout the jurisdiction in the past year (may include sessions conducted internally, or consultant/external training made generally available)</t>
  </si>
  <si>
    <t xml:space="preserve">  Narrative</t>
  </si>
  <si>
    <t>(1) Targets: Are targets reported for key measures?</t>
  </si>
  <si>
    <t>(2) Presentations: How has your jurisdiction discussed performance data, key measures, targets, and goals in public hearings, town halls, civic association meetings, or other in-person or broadcast presentations?</t>
  </si>
  <si>
    <t>(3) What performance reporting is conducted via printed documents, websites, apps, media, social media, or mailings?</t>
  </si>
  <si>
    <t>(4) What is the most creative method you have used to engage the public around performance data?</t>
  </si>
  <si>
    <t xml:space="preserve">  Targets for key measures</t>
  </si>
  <si>
    <t xml:space="preserve">  Public reporting</t>
  </si>
  <si>
    <t xml:space="preserve">  Sufficient data</t>
  </si>
  <si>
    <t xml:space="preserve">  Comparison values</t>
  </si>
  <si>
    <t xml:space="preserve">  Searchability</t>
  </si>
  <si>
    <t>Points</t>
  </si>
  <si>
    <t>Maximum points</t>
  </si>
  <si>
    <t>Training for new staff</t>
  </si>
  <si>
    <t>No new staff (small jurisdiction)</t>
  </si>
  <si>
    <t>No new staff (hiring freeze)</t>
  </si>
  <si>
    <t>Yes, we have hired new staff</t>
  </si>
  <si>
    <t>Please confine your responses to this column.</t>
  </si>
  <si>
    <t>Green: To be assessed by reviewers after submittal of your application materials.</t>
  </si>
  <si>
    <t>(1) Do the measures reported include key outcome measures (quality, efficiency, timeliness, satisfaction) in addition to workload, input, or output measures?</t>
  </si>
  <si>
    <t>(2) Does public reporting include graphics or dashboards that allow at-a-glace comparisons to expectations? (e.g., via color-coding of performance to indicate watch/warning or significant concern, trends lines vs. targets or benchmarks, or gauges?)</t>
  </si>
  <si>
    <t>(3) Please describe the reporting of outcomes and use of graphics/dashboards</t>
  </si>
  <si>
    <r>
      <t xml:space="preserve">A. How have you worked with new staff in the jurisdiction </t>
    </r>
    <r>
      <rPr>
        <sz val="10"/>
        <color rgb="FF0070C0"/>
        <rFont val="Arial"/>
        <family val="2"/>
      </rPr>
      <t>(or prepared to work with new staff)</t>
    </r>
    <r>
      <rPr>
        <sz val="10"/>
        <color theme="1"/>
        <rFont val="Arial"/>
        <family val="2"/>
      </rPr>
      <t xml:space="preserve"> to bring them up to speed on performance management concepts and processes?  Please include links or attachments of relevant training material, with pages referenced as appropriate.</t>
    </r>
  </si>
  <si>
    <t>C. Does the jurisdiction conduct a public academy, orienting local residents to budgeting or operations?</t>
  </si>
  <si>
    <t>D. If you do conduct a public academy program, is performance management incorporated into the curriculum?</t>
  </si>
  <si>
    <t>B. Please indicate if there were no new staff hired in the past year</t>
  </si>
  <si>
    <r>
      <t xml:space="preserve">If no new staff were hired this past year, please indicate how onboarding </t>
    </r>
    <r>
      <rPr>
        <i/>
        <sz val="10"/>
        <color theme="1"/>
        <rFont val="Arial"/>
        <family val="2"/>
      </rPr>
      <t>would</t>
    </r>
    <r>
      <rPr>
        <sz val="10"/>
        <color theme="1"/>
        <rFont val="Arial"/>
        <family val="2"/>
      </rPr>
      <t xml:space="preserve"> include performance management training for them.</t>
    </r>
  </si>
  <si>
    <t xml:space="preserve">  New staff training</t>
  </si>
  <si>
    <t xml:space="preserve">  Outcome measurement</t>
  </si>
  <si>
    <t xml:space="preserve">  Graphics/dashboards</t>
  </si>
  <si>
    <t xml:space="preserve">  Frequency of reporting</t>
  </si>
  <si>
    <t xml:space="preserve">  Networking</t>
  </si>
  <si>
    <t xml:space="preserve">  Planning/budgeting</t>
  </si>
  <si>
    <t xml:space="preserve">  Equity</t>
  </si>
  <si>
    <t xml:space="preserve">  Leadership</t>
  </si>
  <si>
    <t xml:space="preserve">  Surveying</t>
  </si>
  <si>
    <t>Not since at least 2016</t>
  </si>
  <si>
    <t>Population served</t>
  </si>
  <si>
    <t>Permission to share</t>
  </si>
  <si>
    <t>We hereby grant ICMA permission to share the links, documents, and information below with other jurisdictions working to improve their own performance.</t>
  </si>
  <si>
    <t xml:space="preserve">Points will be used as one indicator of overall ratings, along with consideration of whether minimum requirements have been met. </t>
  </si>
  <si>
    <r>
      <rPr>
        <b/>
        <sz val="11"/>
        <color theme="1"/>
        <rFont val="Calibri"/>
        <family val="2"/>
        <scheme val="minor"/>
      </rPr>
      <t>Preliminary points</t>
    </r>
    <r>
      <rPr>
        <sz val="11"/>
        <color theme="1"/>
        <rFont val="Calibri"/>
        <family val="2"/>
        <scheme val="minor"/>
      </rPr>
      <t xml:space="preserve"> (not including questions highlighted in green which will be reviewed following application submittal)</t>
    </r>
  </si>
  <si>
    <t>3. Verification and Coordination</t>
  </si>
  <si>
    <t>6. Public Reporting</t>
  </si>
  <si>
    <t>7. Additional Training: New Staff and the Public</t>
  </si>
  <si>
    <t xml:space="preserve">8. Interactivity/CRM/Web Apps </t>
  </si>
  <si>
    <t>9. Accountability</t>
  </si>
  <si>
    <t>10. Process Improvement</t>
  </si>
  <si>
    <t>11. Networking</t>
  </si>
  <si>
    <t>12. Planning, Management, and Decision-Making</t>
  </si>
  <si>
    <t>13. Equity</t>
  </si>
  <si>
    <t>4 Meetings/Training</t>
  </si>
  <si>
    <t>4. Meetings, Training, and Support</t>
  </si>
  <si>
    <t>5. Web Links</t>
  </si>
  <si>
    <t>13 Equity</t>
  </si>
  <si>
    <t>12 Planning/Budgeting</t>
  </si>
  <si>
    <t>11 Networking</t>
  </si>
  <si>
    <t>10 Process Improvement</t>
  </si>
  <si>
    <t>9 Accountabiliy</t>
  </si>
  <si>
    <t>8 Interactivity</t>
  </si>
  <si>
    <t>6 Public Reporting</t>
  </si>
  <si>
    <t>Formulas used for these minimum requirements calculations are approximate and in many cases, depend upon the reviews to be completed following application submittal (fields highlighted in green).  They are shown here to help indicate where questions may have been left blank or where some objective prerequisite was not met (e.g., number of years of data reporting).  They will also be used after completion of the review processs to provide more customized feedback to applicants on potential areas for improvement.</t>
  </si>
  <si>
    <r>
      <t xml:space="preserve">Please indicate what type of certificate, if any, your jurisdiction received </t>
    </r>
    <r>
      <rPr>
        <i/>
        <sz val="10"/>
        <color theme="1"/>
        <rFont val="Arial"/>
        <family val="2"/>
      </rPr>
      <t>last year</t>
    </r>
    <r>
      <rPr>
        <sz val="10"/>
        <color theme="1"/>
        <rFont val="Arial"/>
        <family val="2"/>
      </rPr>
      <t>. (Select from the drop-down list).</t>
    </r>
  </si>
  <si>
    <t>Other process improvement or smart community strategies</t>
  </si>
  <si>
    <t>Summary (Part B)</t>
  </si>
  <si>
    <t>Forecasting</t>
  </si>
  <si>
    <t>More than 2 years</t>
  </si>
  <si>
    <t>No forecast of future performance</t>
  </si>
  <si>
    <t>1 year forecast</t>
  </si>
  <si>
    <t>2 year forecast</t>
  </si>
  <si>
    <r>
      <t xml:space="preserve">C. To what extent is future performance forecast? </t>
    </r>
    <r>
      <rPr>
        <sz val="10"/>
        <color rgb="FF0070C0"/>
        <rFont val="Arial"/>
        <family val="2"/>
      </rPr>
      <t xml:space="preserve">(Unlike a target, this would indicate the </t>
    </r>
    <r>
      <rPr>
        <i/>
        <sz val="10"/>
        <color rgb="FF0070C0"/>
        <rFont val="Arial"/>
        <family val="2"/>
      </rPr>
      <t>likely</t>
    </r>
    <r>
      <rPr>
        <sz val="10"/>
        <color rgb="FF0070C0"/>
        <rFont val="Arial"/>
        <family val="2"/>
      </rPr>
      <t xml:space="preserve"> result for that upcoming time period)</t>
    </r>
  </si>
  <si>
    <t>Jurisdiction Profile Information</t>
  </si>
  <si>
    <t>Primary Contact</t>
  </si>
  <si>
    <t>Prior Certificate</t>
  </si>
  <si>
    <t>6 Public Reporting (add'l for Distinction)</t>
  </si>
  <si>
    <t>6 Public Reporting (add'l for Excellence)</t>
  </si>
  <si>
    <t>7 Additional Training (for new staff or the public)</t>
  </si>
  <si>
    <t>Jurisdiction Name</t>
  </si>
  <si>
    <t>(4) Attach no more than a 5 page PDF sample showing key outcomes and graphics/dashboards for at least 3 different departments.</t>
  </si>
  <si>
    <r>
      <t xml:space="preserve">C. What impacts have these or similar initiatives had on the jurisdiction's performance? </t>
    </r>
    <r>
      <rPr>
        <sz val="10"/>
        <color rgb="FF0070C0"/>
        <rFont val="Arial"/>
        <family val="2"/>
      </rPr>
      <t>Please attach no more than a 5 page PDF with details.</t>
    </r>
  </si>
  <si>
    <t>Please attach no more than a 5 page PDF with details</t>
  </si>
  <si>
    <t>(5) Please attach no more than a 5 page PDF of sample reporting from at least 3 departments which illustrates these components.</t>
  </si>
  <si>
    <t xml:space="preserve">* Attachments are requested for specific questions, not as full reports (e.g., the entire budget), but rather as shorter PDFs - either excerpting key pages or adding context to related screen captures.  This is intended to facilitate the sharing of best practices among peer jurisdictions.  For samples, see: </t>
  </si>
  <si>
    <t>L. Attach no more than a 5 page PDF showing any key accountability elements.</t>
  </si>
  <si>
    <r>
      <t xml:space="preserve">E. Please discuss and include related links </t>
    </r>
    <r>
      <rPr>
        <sz val="10"/>
        <color rgb="FF0070C0"/>
        <rFont val="Arial"/>
        <family val="2"/>
      </rPr>
      <t>or no more than a 5 page PDF attachment</t>
    </r>
    <r>
      <rPr>
        <sz val="10"/>
        <color theme="1"/>
        <rFont val="Arial"/>
        <family val="2"/>
      </rPr>
      <t>.</t>
    </r>
  </si>
  <si>
    <r>
      <t xml:space="preserve">Please describe staff meetings or training sessions conducted or attended during the year to discuss performance measurement issues or data collection. </t>
    </r>
    <r>
      <rPr>
        <sz val="10"/>
        <color rgb="FF0070C0"/>
        <rFont val="Arial"/>
        <family val="2"/>
      </rPr>
      <t>You may also include no more than a 5 page PDF of sample training material as an attachment</t>
    </r>
    <r>
      <rPr>
        <sz val="10"/>
        <color theme="1"/>
        <rFont val="Arial"/>
        <family val="2"/>
      </rPr>
      <t>.</t>
    </r>
  </si>
  <si>
    <t>Percentage of overall application</t>
  </si>
  <si>
    <r>
      <t xml:space="preserve">If your performance management program has also featured other significant elements, such as resident-selected measures, social media-linked data gathering, innovative technologies, or other approaches not noted above, please discuss here.  </t>
    </r>
    <r>
      <rPr>
        <sz val="10"/>
        <color rgb="FF0070C0"/>
        <rFont val="Arial"/>
        <family val="2"/>
      </rPr>
      <t>If there are any aspects of your performance management program that have not been the subject of attachments above, you may include one additional PDF of no more than 5 pages.</t>
    </r>
  </si>
  <si>
    <r>
      <t xml:space="preserve">* Please </t>
    </r>
    <r>
      <rPr>
        <b/>
        <sz val="11"/>
        <color theme="1"/>
        <rFont val="Calibri"/>
        <family val="2"/>
        <scheme val="minor"/>
      </rPr>
      <t>do not</t>
    </r>
    <r>
      <rPr>
        <sz val="11"/>
        <color theme="1"/>
        <rFont val="Calibri"/>
        <family val="2"/>
        <scheme val="minor"/>
      </rPr>
      <t xml:space="preserve"> provide additional attachments beyond those requested, as the volume of documents received can slow the overall review process.</t>
    </r>
  </si>
  <si>
    <r>
      <t xml:space="preserve">A. What efforts has your jurisdiction undertaken to share performance management experiences and lessons-learned with other </t>
    </r>
    <r>
      <rPr>
        <sz val="10"/>
        <color rgb="FF0070C0"/>
        <rFont val="Arial"/>
        <family val="2"/>
      </rPr>
      <t>organizations</t>
    </r>
    <r>
      <rPr>
        <sz val="10"/>
        <color theme="1"/>
        <rFont val="Arial"/>
        <family val="2"/>
      </rPr>
      <t>?</t>
    </r>
  </si>
  <si>
    <t>Engagement with academic researchers or private industry</t>
  </si>
  <si>
    <t>Both</t>
  </si>
  <si>
    <t>Neither</t>
  </si>
  <si>
    <t>With academic researchers</t>
  </si>
  <si>
    <t>With private industry</t>
  </si>
  <si>
    <t>Current year:</t>
  </si>
  <si>
    <r>
      <t xml:space="preserve">Presenting at conferences </t>
    </r>
    <r>
      <rPr>
        <sz val="10"/>
        <color rgb="FF0070C0"/>
        <rFont val="Arial"/>
        <family val="2"/>
      </rPr>
      <t>or webinars</t>
    </r>
  </si>
  <si>
    <r>
      <t xml:space="preserve">Visiting other jurisdictions </t>
    </r>
    <r>
      <rPr>
        <sz val="10"/>
        <color rgb="FF0070C0"/>
        <rFont val="Arial"/>
        <family val="2"/>
      </rPr>
      <t>(in-person or via electronic means)</t>
    </r>
  </si>
  <si>
    <r>
      <t xml:space="preserve">Hosting site visits </t>
    </r>
    <r>
      <rPr>
        <sz val="10"/>
        <color rgb="FF0070C0"/>
        <rFont val="Arial"/>
        <family val="2"/>
      </rPr>
      <t>or demos</t>
    </r>
    <r>
      <rPr>
        <sz val="10"/>
        <color theme="1"/>
        <rFont val="Arial"/>
        <family val="2"/>
      </rPr>
      <t xml:space="preserve"> </t>
    </r>
    <r>
      <rPr>
        <sz val="10"/>
        <color rgb="FF0070C0"/>
        <rFont val="Arial"/>
        <family val="2"/>
      </rPr>
      <t>(in-person or via electronic means)</t>
    </r>
  </si>
  <si>
    <t>How does your jurisdiction recognize high-performing agencies, programs or personnel?  How do you celebrate success?</t>
  </si>
  <si>
    <t>Animal control</t>
  </si>
  <si>
    <r>
      <t xml:space="preserve">In what ways is equity measured and analyzed in the delivery of services (e.g., on a neighborhood or demographic basis)? </t>
    </r>
    <r>
      <rPr>
        <sz val="10"/>
        <color rgb="FF0070C0"/>
        <rFont val="Arial"/>
        <family val="2"/>
      </rPr>
      <t xml:space="preserve">Note: This question was added in 2020.  It will be a </t>
    </r>
    <r>
      <rPr>
        <u/>
        <sz val="10"/>
        <color rgb="FF0070C0"/>
        <rFont val="Arial"/>
        <family val="2"/>
      </rPr>
      <t>requirement</t>
    </r>
    <r>
      <rPr>
        <sz val="10"/>
        <color rgb="FF0070C0"/>
        <rFont val="Arial"/>
        <family val="2"/>
      </rPr>
      <t xml:space="preserve"> for Excellence in 2022.</t>
    </r>
  </si>
  <si>
    <t>Detailed review is conducted after submittal, but to get a sense of whether certain minimum requirements are met, please see below:</t>
  </si>
  <si>
    <t>Upon completion of your application, please e-mail to performanceanalytics@icma.org. Supporting documents should not exceed the page limited noted. Confirmation e-mails will be sent within five days of receipt.</t>
  </si>
  <si>
    <t>Items in Blue: New or revised questions</t>
  </si>
  <si>
    <t>State/Province</t>
  </si>
  <si>
    <t xml:space="preserve">Some partial point totals will calculate as the form is completed, but these do not include fields scored by reviewers after submittal.  Maximum points, out of a total of 200, indicate the relative importance of each topic. Since so many of the questions depend on post-submittal review, preliminary numbers will remain low. Points will be used as one indicator of overall ratings, along with consideration of whether minimum requirements have been met. </t>
  </si>
  <si>
    <t>Confirmation e-mails will be sent within five days of receipt.</t>
  </si>
  <si>
    <t>Budget staff ask follow-ups based on prior year data/targets and monthly reports. Auditors review data by program. Narrative is added to dashboards to discuss amended data or aberrations.</t>
  </si>
  <si>
    <t>Reviewers: Please enter any summary comments on the application here.</t>
  </si>
  <si>
    <t>Reviewers: If any of these links is particularly great, please add a note to that effect in column G (for this question only, enter text in col. G, not scores)</t>
  </si>
  <si>
    <t>Reviewers: Where any of the PDF attachments here or below are particularly great, please note that in this column.</t>
  </si>
  <si>
    <t>Reviewers: If you have any questions for the applicant, please enter them here.  (Please do not contact them directly.)</t>
  </si>
  <si>
    <t>Total based on assessment of narrative on follow-up actions</t>
  </si>
  <si>
    <t>Shaded items: To be completed via drop-down menu (click on the field and select the down-arrow to the right).  Please do not complete these fields manually.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</si>
</sst>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7" x14ac:knownFonts="1">
    <font>
      <sz val="11"/>
      <color theme="1"/>
      <name val="Calibri"/>
      <family val="2"/>
      <scheme val="minor"/>
    </font>
    <font>
      <b/>
      <sz val="11"/>
      <color theme="1"/>
      <name val="Calibri"/>
      <family val="2"/>
      <scheme val="minor"/>
    </font>
    <font>
      <sz val="10"/>
      <color theme="1"/>
      <name val="Arial"/>
      <family val="2"/>
    </font>
    <font>
      <u/>
      <sz val="11"/>
      <color theme="10"/>
      <name val="Calibri"/>
      <family val="2"/>
      <scheme val="minor"/>
    </font>
    <font>
      <b/>
      <sz val="14"/>
      <color theme="1"/>
      <name val="Calibri"/>
      <family val="2"/>
      <scheme val="minor"/>
    </font>
    <font>
      <i/>
      <sz val="10"/>
      <color theme="1"/>
      <name val="Arial"/>
      <family val="2"/>
    </font>
    <font>
      <sz val="10"/>
      <color rgb="FF0070C0"/>
      <name val="Arial"/>
      <family val="2"/>
    </font>
    <font>
      <u/>
      <sz val="9"/>
      <color theme="10"/>
      <name val="Calibri"/>
      <family val="2"/>
      <scheme val="minor"/>
    </font>
    <font>
      <u/>
      <sz val="10"/>
      <color theme="10"/>
      <name val="Arial"/>
      <family val="2"/>
    </font>
    <font>
      <sz val="11"/>
      <color rgb="FF0070C0"/>
      <name val="Calibri"/>
      <family val="2"/>
      <scheme val="minor"/>
    </font>
    <font>
      <b/>
      <sz val="11"/>
      <color rgb="FF000000"/>
      <name val="Calibri"/>
      <family val="2"/>
      <scheme val="minor"/>
    </font>
    <font>
      <sz val="11"/>
      <color rgb="FF000000"/>
      <name val="Calibri"/>
      <family val="2"/>
      <scheme val="minor"/>
    </font>
    <font>
      <sz val="10"/>
      <name val="Arial"/>
      <family val="2"/>
    </font>
    <font>
      <sz val="11"/>
      <color theme="1"/>
      <name val="Calibri"/>
      <family val="2"/>
      <scheme val="minor"/>
    </font>
    <font>
      <b/>
      <sz val="10"/>
      <color theme="1"/>
      <name val="Arial"/>
      <family val="2"/>
    </font>
    <font>
      <i/>
      <sz val="10"/>
      <color rgb="FF0070C0"/>
      <name val="Arial"/>
      <family val="2"/>
    </font>
    <font>
      <u/>
      <sz val="10"/>
      <color rgb="FF0070C0"/>
      <name val="Arial"/>
      <family val="2"/>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9.9978637043366805E-2"/>
        <bgColor indexed="64"/>
      </patternFill>
    </fill>
  </fills>
  <borders count="10">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right style="medium">
        <color rgb="FFCCCCCC"/>
      </right>
      <top/>
      <bottom style="medium">
        <color rgb="FFCCCCCC"/>
      </bottom>
      <diagonal/>
    </border>
    <border>
      <left/>
      <right style="medium">
        <color rgb="FFCCCCCC"/>
      </right>
      <top style="medium">
        <color rgb="FFCCCCCC"/>
      </top>
      <bottom style="medium">
        <color rgb="FFCCCCCC"/>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s>
  <cellStyleXfs count="3">
    <xf numFmtId="0" fontId="0" fillId="0" borderId="0"/>
    <xf numFmtId="0" fontId="3" fillId="0" borderId="0" applyNumberFormat="0" applyFill="0" applyBorder="0" applyAlignment="0" applyProtection="0"/>
    <xf numFmtId="9" fontId="13" fillId="0" borderId="0" applyFont="0" applyFill="0" applyBorder="0" applyAlignment="0" applyProtection="0"/>
  </cellStyleXfs>
  <cellXfs count="153">
    <xf numFmtId="0" fontId="0" fillId="0" borderId="0" xfId="0"/>
    <xf numFmtId="0" fontId="2" fillId="0" borderId="1" xfId="0" applyFont="1" applyBorder="1" applyAlignment="1">
      <alignment wrapText="1"/>
    </xf>
    <xf numFmtId="0" fontId="2" fillId="0" borderId="1" xfId="0" applyFont="1" applyBorder="1" applyAlignment="1">
      <alignment vertical="center"/>
    </xf>
    <xf numFmtId="0" fontId="2" fillId="0" borderId="1" xfId="0" applyFont="1" applyBorder="1" applyAlignment="1">
      <alignment horizontal="right" wrapText="1"/>
    </xf>
    <xf numFmtId="0" fontId="2" fillId="0" borderId="2" xfId="0" applyFont="1" applyBorder="1" applyAlignment="1">
      <alignment wrapText="1"/>
    </xf>
    <xf numFmtId="0" fontId="2" fillId="0" borderId="2" xfId="0" applyFont="1" applyBorder="1" applyAlignment="1">
      <alignment horizontal="right" wrapText="1"/>
    </xf>
    <xf numFmtId="0" fontId="3" fillId="0" borderId="2" xfId="1" applyBorder="1" applyAlignment="1">
      <alignment wrapText="1"/>
    </xf>
    <xf numFmtId="0" fontId="2" fillId="0" borderId="2" xfId="0" applyFont="1" applyBorder="1" applyAlignment="1">
      <alignment vertical="center"/>
    </xf>
    <xf numFmtId="0" fontId="4" fillId="0" borderId="0" xfId="0" applyFont="1"/>
    <xf numFmtId="0" fontId="0" fillId="0" borderId="0" xfId="0" applyAlignment="1">
      <alignment horizontal="left"/>
    </xf>
    <xf numFmtId="16" fontId="0" fillId="0" borderId="0" xfId="0" quotePrefix="1" applyNumberFormat="1" applyAlignment="1">
      <alignment horizontal="left"/>
    </xf>
    <xf numFmtId="0" fontId="2" fillId="0" borderId="0" xfId="0" applyFont="1" applyBorder="1" applyAlignment="1">
      <alignment wrapText="1"/>
    </xf>
    <xf numFmtId="0" fontId="2" fillId="0" borderId="0" xfId="0" applyFont="1" applyBorder="1" applyAlignment="1">
      <alignment horizontal="left" vertical="top" wrapText="1"/>
    </xf>
    <xf numFmtId="0" fontId="1" fillId="0" borderId="0" xfId="0" applyFont="1" applyAlignment="1">
      <alignment horizontal="left" vertical="top"/>
    </xf>
    <xf numFmtId="0" fontId="2" fillId="0" borderId="0" xfId="0" applyFont="1" applyBorder="1" applyAlignment="1">
      <alignment horizontal="left" vertical="top" textRotation="90" wrapText="1"/>
    </xf>
    <xf numFmtId="0" fontId="0" fillId="0" borderId="0" xfId="0" applyFill="1"/>
    <xf numFmtId="0" fontId="2" fillId="0" borderId="0" xfId="0" applyFont="1" applyFill="1" applyBorder="1" applyAlignment="1">
      <alignment wrapText="1"/>
    </xf>
    <xf numFmtId="0" fontId="2" fillId="0" borderId="1" xfId="0" applyFont="1" applyFill="1" applyBorder="1" applyAlignment="1">
      <alignment wrapText="1"/>
    </xf>
    <xf numFmtId="0" fontId="2" fillId="0" borderId="0" xfId="0" applyFont="1" applyFill="1" applyBorder="1" applyAlignment="1">
      <alignment horizontal="left" vertical="top" textRotation="90" wrapText="1"/>
    </xf>
    <xf numFmtId="0" fontId="2" fillId="0" borderId="4" xfId="0" applyFont="1" applyBorder="1" applyAlignment="1">
      <alignment horizontal="right" wrapText="1"/>
    </xf>
    <xf numFmtId="0" fontId="2" fillId="0" borderId="5" xfId="0" applyFont="1" applyBorder="1" applyAlignment="1">
      <alignment wrapText="1"/>
    </xf>
    <xf numFmtId="0" fontId="2" fillId="0" borderId="5" xfId="0" applyFont="1" applyBorder="1" applyAlignment="1">
      <alignment horizontal="right" wrapText="1"/>
    </xf>
    <xf numFmtId="0" fontId="2" fillId="0" borderId="5" xfId="0" applyFont="1" applyFill="1" applyBorder="1" applyAlignment="1">
      <alignment wrapText="1"/>
    </xf>
    <xf numFmtId="0" fontId="4" fillId="0" borderId="0" xfId="0" applyFont="1" applyBorder="1" applyAlignment="1"/>
    <xf numFmtId="0" fontId="0" fillId="0" borderId="0" xfId="0" applyBorder="1" applyAlignment="1"/>
    <xf numFmtId="0" fontId="4" fillId="0" borderId="0" xfId="0" applyFont="1" applyBorder="1" applyAlignment="1">
      <alignment horizontal="left" vertical="top" wrapText="1"/>
    </xf>
    <xf numFmtId="0" fontId="0" fillId="0" borderId="0" xfId="0" applyBorder="1"/>
    <xf numFmtId="0" fontId="1" fillId="3" borderId="0" xfId="0" applyFont="1" applyFill="1" applyBorder="1" applyAlignment="1">
      <alignment wrapText="1"/>
    </xf>
    <xf numFmtId="0" fontId="2" fillId="0" borderId="0" xfId="0" applyFont="1" applyBorder="1" applyAlignment="1">
      <alignment horizontal="right" wrapText="1"/>
    </xf>
    <xf numFmtId="0" fontId="0" fillId="0" borderId="0" xfId="0" applyFill="1" applyBorder="1" applyAlignment="1"/>
    <xf numFmtId="0" fontId="0" fillId="0" borderId="0" xfId="0" applyFill="1" applyBorder="1"/>
    <xf numFmtId="0" fontId="1" fillId="3" borderId="0" xfId="0" applyFont="1" applyFill="1" applyBorder="1" applyAlignment="1"/>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xf>
    <xf numFmtId="0" fontId="7" fillId="0" borderId="0" xfId="1" applyFont="1" applyAlignment="1">
      <alignment horizontal="left" vertical="top" wrapText="1"/>
    </xf>
    <xf numFmtId="0" fontId="2" fillId="0" borderId="0" xfId="0" applyFont="1" applyBorder="1" applyAlignment="1">
      <alignment horizontal="left" vertical="top"/>
    </xf>
    <xf numFmtId="0" fontId="1" fillId="0" borderId="0" xfId="0" applyFont="1" applyAlignment="1">
      <alignment horizontal="left" vertical="top" wrapText="1"/>
    </xf>
    <xf numFmtId="0" fontId="0" fillId="0" borderId="0" xfId="0" applyFont="1"/>
    <xf numFmtId="0" fontId="0" fillId="0" borderId="0" xfId="0" applyFont="1" applyAlignment="1">
      <alignment horizontal="left" vertical="top" wrapText="1"/>
    </xf>
    <xf numFmtId="0" fontId="3" fillId="0" borderId="0" xfId="1" applyFont="1" applyAlignment="1">
      <alignment horizontal="left" vertical="top" wrapText="1"/>
    </xf>
    <xf numFmtId="6" fontId="0" fillId="0" borderId="0" xfId="0" applyNumberFormat="1" applyFont="1" applyAlignment="1">
      <alignment vertical="top"/>
    </xf>
    <xf numFmtId="0" fontId="0" fillId="0" borderId="0" xfId="0" applyFont="1" applyAlignment="1">
      <alignment horizontal="left" vertical="top"/>
    </xf>
    <xf numFmtId="0" fontId="3" fillId="0" borderId="0" xfId="1" applyFont="1" applyFill="1" applyAlignment="1">
      <alignment horizontal="left" vertical="top" wrapText="1"/>
    </xf>
    <xf numFmtId="0" fontId="0" fillId="0" borderId="0" xfId="0" applyFont="1" applyFill="1" applyAlignment="1">
      <alignment horizontal="left" vertical="top" wrapText="1"/>
    </xf>
    <xf numFmtId="0" fontId="11" fillId="0" borderId="0" xfId="0" applyFont="1" applyAlignment="1">
      <alignment horizontal="left" vertical="top"/>
    </xf>
    <xf numFmtId="0" fontId="0" fillId="0" borderId="0" xfId="0" applyFill="1" applyAlignment="1">
      <alignment horizontal="left" vertical="top"/>
    </xf>
    <xf numFmtId="0" fontId="2" fillId="0" borderId="0" xfId="0" applyFont="1" applyFill="1" applyBorder="1" applyAlignment="1">
      <alignment horizontal="left" vertical="top" wrapText="1"/>
    </xf>
    <xf numFmtId="0" fontId="0" fillId="0" borderId="0" xfId="0" applyFont="1" applyAlignment="1">
      <alignment horizontal="left" vertical="top" wrapText="1"/>
    </xf>
    <xf numFmtId="0" fontId="2" fillId="0" borderId="0" xfId="0" applyFont="1" applyFill="1" applyBorder="1" applyAlignment="1">
      <alignment horizontal="left" vertical="top" wrapText="1"/>
    </xf>
    <xf numFmtId="0" fontId="12" fillId="0" borderId="0" xfId="0" applyFont="1" applyBorder="1" applyAlignment="1">
      <alignment horizontal="left" vertical="top" wrapText="1"/>
    </xf>
    <xf numFmtId="0" fontId="2" fillId="0" borderId="0" xfId="0" applyFont="1" applyBorder="1" applyAlignment="1" applyProtection="1">
      <alignment wrapText="1"/>
      <protection hidden="1"/>
    </xf>
    <xf numFmtId="0" fontId="0" fillId="0" borderId="0" xfId="0" applyBorder="1" applyProtection="1">
      <protection hidden="1"/>
    </xf>
    <xf numFmtId="0" fontId="0" fillId="0" borderId="0" xfId="0" applyFill="1" applyBorder="1" applyProtection="1">
      <protection hidden="1"/>
    </xf>
    <xf numFmtId="0" fontId="0" fillId="0" borderId="0" xfId="0" applyFill="1" applyAlignment="1" applyProtection="1">
      <alignment horizontal="left" vertical="top" wrapText="1"/>
      <protection hidden="1"/>
    </xf>
    <xf numFmtId="0" fontId="2" fillId="7" borderId="0" xfId="0" applyFont="1" applyFill="1" applyBorder="1" applyAlignment="1">
      <alignment wrapText="1"/>
    </xf>
    <xf numFmtId="0" fontId="2" fillId="0" borderId="0" xfId="0" applyFont="1" applyFill="1" applyBorder="1" applyAlignment="1">
      <alignment horizontal="left" vertical="top" wrapText="1"/>
    </xf>
    <xf numFmtId="0" fontId="2" fillId="0" borderId="0" xfId="0" applyFont="1" applyFill="1" applyBorder="1" applyAlignment="1"/>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0" fillId="0" borderId="0" xfId="0" quotePrefix="1" applyFill="1" applyBorder="1"/>
    <xf numFmtId="0" fontId="0" fillId="0" borderId="0" xfId="0" applyBorder="1" applyAlignment="1">
      <alignment vertical="top" wrapText="1"/>
    </xf>
    <xf numFmtId="0" fontId="0" fillId="0" borderId="0" xfId="0" applyBorder="1" applyAlignment="1">
      <alignment horizontal="left" vertical="top"/>
    </xf>
    <xf numFmtId="9" fontId="0" fillId="0" borderId="0" xfId="2" applyFont="1" applyBorder="1"/>
    <xf numFmtId="9" fontId="0" fillId="0" borderId="0" xfId="0" applyNumberFormat="1" applyBorder="1"/>
    <xf numFmtId="0" fontId="0" fillId="0" borderId="0" xfId="0" applyAlignment="1">
      <alignment horizontal="left" vertical="top"/>
    </xf>
    <xf numFmtId="0" fontId="2" fillId="7" borderId="0" xfId="0" applyFont="1" applyFill="1" applyBorder="1" applyAlignment="1"/>
    <xf numFmtId="0" fontId="0" fillId="0" borderId="0" xfId="0" quotePrefix="1" applyAlignment="1">
      <alignment horizontal="left"/>
    </xf>
    <xf numFmtId="0" fontId="6" fillId="0" borderId="0" xfId="0" applyFont="1" applyBorder="1" applyAlignment="1">
      <alignment horizontal="left" vertical="top"/>
    </xf>
    <xf numFmtId="0" fontId="0" fillId="7" borderId="0" xfId="0" applyFill="1" applyBorder="1"/>
    <xf numFmtId="0" fontId="1" fillId="3" borderId="0" xfId="0" applyFont="1" applyFill="1" applyBorder="1" applyAlignment="1">
      <alignment horizontal="left" vertical="top"/>
    </xf>
    <xf numFmtId="0" fontId="2" fillId="0" borderId="0" xfId="0" applyFont="1" applyFill="1" applyBorder="1" applyAlignment="1">
      <alignment horizontal="right" wrapText="1"/>
    </xf>
    <xf numFmtId="0" fontId="3" fillId="0" borderId="0" xfId="1" applyBorder="1" applyAlignment="1">
      <alignment horizontal="left" vertical="center"/>
    </xf>
    <xf numFmtId="0" fontId="8" fillId="0" borderId="0" xfId="1" applyFont="1" applyFill="1" applyAlignment="1">
      <alignment horizontal="left" vertical="center" wrapText="1"/>
    </xf>
    <xf numFmtId="0" fontId="1" fillId="0" borderId="0" xfId="0" applyFont="1" applyFill="1" applyBorder="1"/>
    <xf numFmtId="0" fontId="4" fillId="3" borderId="0" xfId="0" applyFont="1" applyFill="1" applyBorder="1" applyAlignment="1">
      <alignment horizontal="left" vertical="top" wrapText="1"/>
    </xf>
    <xf numFmtId="0" fontId="14" fillId="0" borderId="0" xfId="0" applyFont="1" applyBorder="1" applyAlignment="1">
      <alignment horizontal="left" vertical="top"/>
    </xf>
    <xf numFmtId="0" fontId="0" fillId="0" borderId="0" xfId="0" applyBorder="1" applyAlignment="1">
      <alignment wrapText="1"/>
    </xf>
    <xf numFmtId="0" fontId="1" fillId="0" borderId="0" xfId="0" applyFont="1" applyFill="1" applyBorder="1" applyAlignment="1">
      <alignment horizontal="left" vertical="top"/>
    </xf>
    <xf numFmtId="0" fontId="1" fillId="3" borderId="0" xfId="0" applyFont="1" applyFill="1" applyBorder="1" applyAlignment="1">
      <alignment vertical="top"/>
    </xf>
    <xf numFmtId="0" fontId="6"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0" fillId="0" borderId="0" xfId="0" applyFill="1" applyAlignment="1">
      <alignment vertical="center"/>
    </xf>
    <xf numFmtId="0" fontId="2" fillId="0" borderId="0" xfId="0" applyFont="1" applyFill="1" applyBorder="1" applyAlignment="1">
      <alignment vertical="center" wrapText="1"/>
    </xf>
    <xf numFmtId="0" fontId="0" fillId="0" borderId="0" xfId="0" applyFill="1" applyBorder="1" applyAlignment="1" applyProtection="1">
      <alignment vertical="center"/>
      <protection hidden="1"/>
    </xf>
    <xf numFmtId="0" fontId="2" fillId="0" borderId="5"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Border="1" applyAlignment="1">
      <alignment horizontal="left"/>
    </xf>
    <xf numFmtId="0" fontId="0" fillId="0" borderId="0" xfId="0" applyFont="1" applyFill="1" applyAlignment="1">
      <alignment vertical="top" wrapText="1"/>
    </xf>
    <xf numFmtId="0" fontId="4" fillId="0" borderId="0" xfId="0" applyFont="1" applyFill="1" applyBorder="1" applyAlignment="1">
      <alignment horizontal="left" vertical="top" wrapText="1"/>
    </xf>
    <xf numFmtId="0" fontId="2" fillId="0" borderId="0" xfId="0" applyFont="1" applyFill="1" applyBorder="1" applyAlignment="1" applyProtection="1">
      <alignment wrapText="1"/>
      <protection hidden="1"/>
    </xf>
    <xf numFmtId="0" fontId="2" fillId="0" borderId="1" xfId="0" applyFont="1" applyFill="1" applyBorder="1" applyAlignment="1">
      <alignment vertical="center"/>
    </xf>
    <xf numFmtId="9" fontId="2" fillId="0" borderId="0" xfId="0" applyNumberFormat="1" applyFont="1" applyBorder="1" applyAlignment="1">
      <alignment horizontal="left" vertical="top"/>
    </xf>
    <xf numFmtId="0" fontId="9" fillId="0" borderId="0" xfId="0" quotePrefix="1" applyFont="1" applyFill="1" applyBorder="1"/>
    <xf numFmtId="0" fontId="9" fillId="0" borderId="0" xfId="0" applyFont="1" applyFill="1" applyBorder="1"/>
    <xf numFmtId="0" fontId="0" fillId="8" borderId="7" xfId="0" applyFill="1" applyBorder="1"/>
    <xf numFmtId="0" fontId="0" fillId="8" borderId="8" xfId="0" applyFill="1" applyBorder="1"/>
    <xf numFmtId="0" fontId="0" fillId="0" borderId="0" xfId="0" applyBorder="1" applyAlignment="1">
      <alignment horizontal="left" vertical="top" wrapText="1"/>
    </xf>
    <xf numFmtId="0" fontId="1" fillId="3"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6" fillId="0" borderId="0" xfId="0" applyFont="1" applyBorder="1" applyAlignment="1">
      <alignment horizontal="left" vertical="top" wrapText="1"/>
    </xf>
    <xf numFmtId="0" fontId="0" fillId="0" borderId="0" xfId="0" applyFill="1" applyBorder="1" applyAlignment="1">
      <alignment horizontal="left" vertical="top" wrapText="1"/>
    </xf>
    <xf numFmtId="0" fontId="2" fillId="0" borderId="0" xfId="0" applyFont="1" applyBorder="1" applyAlignment="1">
      <alignment horizontal="left" vertical="top" wrapText="1"/>
    </xf>
    <xf numFmtId="0" fontId="0" fillId="0" borderId="0" xfId="0" applyFont="1" applyFill="1"/>
    <xf numFmtId="0" fontId="12" fillId="5" borderId="0" xfId="0" applyFont="1" applyFill="1" applyBorder="1" applyAlignment="1">
      <alignment horizontal="left" vertical="top"/>
    </xf>
    <xf numFmtId="0" fontId="12" fillId="5" borderId="0" xfId="0" applyFont="1" applyFill="1" applyBorder="1" applyAlignment="1">
      <alignment horizontal="left" vertical="top" wrapText="1"/>
    </xf>
    <xf numFmtId="0" fontId="12"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2" fillId="0" borderId="4" xfId="0" applyFont="1" applyFill="1" applyBorder="1" applyAlignment="1">
      <alignment horizontal="right" wrapText="1"/>
    </xf>
    <xf numFmtId="0" fontId="2" fillId="0" borderId="2" xfId="0" applyFont="1" applyFill="1" applyBorder="1" applyAlignment="1">
      <alignment horizontal="right" wrapText="1"/>
    </xf>
    <xf numFmtId="0" fontId="2" fillId="0" borderId="2" xfId="0" applyFont="1" applyFill="1" applyBorder="1" applyAlignment="1">
      <alignment wrapText="1"/>
    </xf>
    <xf numFmtId="0" fontId="3" fillId="0" borderId="2" xfId="1" applyFill="1" applyBorder="1" applyAlignment="1">
      <alignment wrapText="1"/>
    </xf>
    <xf numFmtId="0" fontId="2" fillId="0" borderId="2" xfId="0" applyFont="1" applyFill="1" applyBorder="1" applyAlignment="1">
      <alignment vertical="center"/>
    </xf>
    <xf numFmtId="0" fontId="2" fillId="7" borderId="0" xfId="0" applyFont="1" applyFill="1" applyBorder="1" applyAlignment="1">
      <alignment horizontal="left" vertical="top" wrapText="1"/>
    </xf>
    <xf numFmtId="0" fontId="0" fillId="0" borderId="0" xfId="0" applyFill="1" applyBorder="1" applyAlignment="1">
      <alignment vertical="top" wrapText="1"/>
    </xf>
    <xf numFmtId="0" fontId="0" fillId="0" borderId="0" xfId="0" applyFont="1" applyFill="1" applyAlignment="1">
      <alignment horizontal="left" vertical="top"/>
    </xf>
    <xf numFmtId="22" fontId="14" fillId="6" borderId="0" xfId="0" applyNumberFormat="1" applyFont="1" applyFill="1" applyBorder="1" applyAlignment="1" applyProtection="1">
      <alignment vertical="top" wrapText="1"/>
      <protection locked="0"/>
    </xf>
    <xf numFmtId="22" fontId="14" fillId="0" borderId="0" xfId="0" applyNumberFormat="1" applyFont="1" applyFill="1" applyBorder="1" applyAlignment="1" applyProtection="1">
      <alignment vertical="top" wrapText="1"/>
      <protection locked="0"/>
    </xf>
    <xf numFmtId="0" fontId="2" fillId="2" borderId="3"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5" borderId="3" xfId="0" applyFont="1" applyFill="1" applyBorder="1" applyAlignment="1" applyProtection="1">
      <alignment horizontal="left" vertical="top" wrapText="1"/>
      <protection locked="0"/>
    </xf>
    <xf numFmtId="0" fontId="0" fillId="0" borderId="0" xfId="0" applyFill="1" applyAlignment="1" applyProtection="1">
      <alignment vertical="center"/>
      <protection locked="0"/>
    </xf>
    <xf numFmtId="0" fontId="0" fillId="0" borderId="0" xfId="0" applyFill="1" applyProtection="1">
      <protection locked="0"/>
    </xf>
    <xf numFmtId="0" fontId="0" fillId="0" borderId="0" xfId="0" applyFill="1" applyBorder="1" applyProtection="1">
      <protection locked="0"/>
    </xf>
    <xf numFmtId="0" fontId="2" fillId="2" borderId="3"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5" borderId="3"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4" borderId="0" xfId="0" applyFont="1" applyFill="1" applyBorder="1" applyAlignment="1" applyProtection="1">
      <alignment horizontal="left" vertical="top" wrapText="1"/>
      <protection locked="0"/>
    </xf>
    <xf numFmtId="0" fontId="2" fillId="5" borderId="0" xfId="0" applyFont="1" applyFill="1" applyBorder="1" applyAlignment="1">
      <alignment wrapText="1"/>
    </xf>
    <xf numFmtId="0" fontId="0" fillId="6" borderId="0" xfId="0" applyFill="1" applyBorder="1" applyAlignment="1">
      <alignment vertical="top" wrapText="1"/>
    </xf>
    <xf numFmtId="0" fontId="2" fillId="6" borderId="0" xfId="0" applyFont="1" applyFill="1" applyBorder="1" applyAlignment="1">
      <alignment vertical="top" wrapText="1"/>
    </xf>
    <xf numFmtId="0" fontId="10"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wrapText="1"/>
    </xf>
    <xf numFmtId="0" fontId="0" fillId="0" borderId="0" xfId="0" applyFont="1" applyAlignment="1">
      <alignment horizontal="left" vertical="top"/>
    </xf>
    <xf numFmtId="0" fontId="3" fillId="0" borderId="0" xfId="1" applyFont="1" applyAlignment="1">
      <alignment horizontal="left" vertical="top" wrapText="1"/>
    </xf>
    <xf numFmtId="0" fontId="3" fillId="0" borderId="0" xfId="1" applyFont="1" applyAlignment="1">
      <alignment horizontal="center" vertical="top" wrapText="1"/>
    </xf>
    <xf numFmtId="0" fontId="7" fillId="0" borderId="0" xfId="1" applyFont="1" applyAlignment="1">
      <alignment horizontal="center" vertical="top" wrapText="1"/>
    </xf>
    <xf numFmtId="0" fontId="0" fillId="0" borderId="0" xfId="0" applyBorder="1" applyAlignment="1">
      <alignment horizontal="left" vertical="top" wrapText="1"/>
    </xf>
    <xf numFmtId="0" fontId="1" fillId="3" borderId="0" xfId="0" applyFont="1" applyFill="1" applyBorder="1" applyAlignment="1">
      <alignment horizontal="left" vertical="top" wrapText="1"/>
    </xf>
    <xf numFmtId="0" fontId="2" fillId="0" borderId="9" xfId="0" applyFont="1" applyBorder="1" applyAlignment="1">
      <alignment horizontal="left" vertical="top" wrapText="1"/>
    </xf>
    <xf numFmtId="0" fontId="2" fillId="0" borderId="0" xfId="0" applyFont="1" applyFill="1" applyBorder="1" applyAlignment="1">
      <alignment horizontal="left" vertical="top" wrapText="1"/>
    </xf>
    <xf numFmtId="0" fontId="6" fillId="0" borderId="0" xfId="0" applyFont="1" applyBorder="1" applyAlignment="1">
      <alignment horizontal="left" vertical="top" wrapText="1"/>
    </xf>
    <xf numFmtId="0" fontId="2" fillId="6" borderId="0" xfId="0" applyFont="1" applyFill="1" applyBorder="1" applyAlignment="1">
      <alignment horizontal="left" vertical="top" wrapText="1"/>
    </xf>
    <xf numFmtId="0" fontId="6" fillId="0" borderId="6" xfId="0" applyFont="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cma.org/documents/certificates-performance-management-payment-voucher" TargetMode="External"/><Relationship Id="rId2" Type="http://schemas.openxmlformats.org/officeDocument/2006/relationships/hyperlink" Target="mailto:performanceanalytics@icma.org" TargetMode="External"/><Relationship Id="rId1" Type="http://schemas.openxmlformats.org/officeDocument/2006/relationships/hyperlink" Target="https://icma.org/documents/icma-certificates-performance-management-criteria" TargetMode="External"/><Relationship Id="rId5" Type="http://schemas.openxmlformats.org/officeDocument/2006/relationships/printerSettings" Target="../printerSettings/printerSettings1.bin"/><Relationship Id="rId4" Type="http://schemas.openxmlformats.org/officeDocument/2006/relationships/hyperlink" Target="https://icma.org/sites/default/files/ICMA%20Certificates%20in%20Performance%20Management%20-%20Sample%20PDF%20Supporting%20Documents.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erformanceanalytics@icma.org" TargetMode="External"/><Relationship Id="rId2" Type="http://schemas.openxmlformats.org/officeDocument/2006/relationships/hyperlink" Target="https://icma.org/documents/certificates-performance-management-payment-voucher" TargetMode="External"/><Relationship Id="rId1" Type="http://schemas.openxmlformats.org/officeDocument/2006/relationships/hyperlink" Target="mailto:performanceanalytics@icma.org"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A9AA5-3ACC-48AD-9A33-A65289AC1A2A}">
  <dimension ref="A1:R26"/>
  <sheetViews>
    <sheetView workbookViewId="0">
      <selection activeCell="A3" sqref="A3"/>
    </sheetView>
  </sheetViews>
  <sheetFormatPr defaultRowHeight="14.4" x14ac:dyDescent="0.3"/>
  <cols>
    <col min="1" max="1" width="17.21875" customWidth="1"/>
    <col min="3" max="3" width="13.21875" customWidth="1"/>
    <col min="4" max="4" width="27.44140625" customWidth="1"/>
    <col min="9" max="9" width="7.5546875" customWidth="1"/>
    <col min="11" max="11" width="22.5546875" customWidth="1"/>
  </cols>
  <sheetData>
    <row r="1" spans="1:11" ht="18" x14ac:dyDescent="0.35">
      <c r="A1" s="8" t="s">
        <v>152</v>
      </c>
    </row>
    <row r="2" spans="1:11" s="39" customFormat="1" ht="32.25" customHeight="1" x14ac:dyDescent="0.3">
      <c r="A2" s="136" t="s">
        <v>15</v>
      </c>
      <c r="B2" s="136"/>
      <c r="C2" s="136"/>
      <c r="D2" s="136"/>
      <c r="E2" s="136"/>
      <c r="F2" s="136"/>
      <c r="G2" s="136"/>
      <c r="H2" s="136"/>
      <c r="I2" s="136"/>
      <c r="J2" s="136"/>
      <c r="K2" s="136"/>
    </row>
    <row r="3" spans="1:11" s="39" customFormat="1" x14ac:dyDescent="0.3"/>
    <row r="4" spans="1:11" s="39" customFormat="1" ht="18.75" customHeight="1" x14ac:dyDescent="0.3">
      <c r="A4" s="13" t="s">
        <v>17</v>
      </c>
      <c r="B4" s="136" t="s">
        <v>73</v>
      </c>
      <c r="C4" s="136"/>
      <c r="D4" s="136"/>
      <c r="E4" s="136"/>
      <c r="F4" s="136"/>
      <c r="G4" s="136"/>
      <c r="H4" s="136"/>
      <c r="I4" s="136"/>
      <c r="J4" s="139" t="s">
        <v>61</v>
      </c>
      <c r="K4" s="136"/>
    </row>
    <row r="5" spans="1:11" s="39" customFormat="1" ht="33.75" customHeight="1" x14ac:dyDescent="0.3">
      <c r="A5" s="13"/>
      <c r="B5" s="136" t="s">
        <v>72</v>
      </c>
      <c r="C5" s="136"/>
      <c r="D5" s="136"/>
      <c r="E5" s="136"/>
      <c r="F5" s="136"/>
      <c r="G5" s="136"/>
      <c r="H5" s="136"/>
      <c r="I5" s="136"/>
      <c r="J5" s="140"/>
      <c r="K5" s="140"/>
    </row>
    <row r="6" spans="1:11" s="39" customFormat="1" ht="17.25" customHeight="1" x14ac:dyDescent="0.3">
      <c r="A6" s="13"/>
      <c r="C6" s="40" t="s">
        <v>69</v>
      </c>
      <c r="D6" s="41" t="s">
        <v>70</v>
      </c>
      <c r="E6" s="116"/>
      <c r="F6" s="45"/>
      <c r="G6" s="45"/>
      <c r="H6" s="45"/>
      <c r="I6" s="45"/>
      <c r="J6" s="40"/>
      <c r="K6" s="40"/>
    </row>
    <row r="7" spans="1:11" s="39" customFormat="1" x14ac:dyDescent="0.3">
      <c r="A7" s="13"/>
    </row>
    <row r="8" spans="1:11" s="39" customFormat="1" ht="17.25" customHeight="1" x14ac:dyDescent="0.3">
      <c r="A8" s="13" t="s">
        <v>16</v>
      </c>
      <c r="B8" s="42">
        <v>200</v>
      </c>
      <c r="C8" s="136" t="s">
        <v>65</v>
      </c>
      <c r="D8" s="136"/>
      <c r="E8" s="136"/>
      <c r="F8" s="136"/>
      <c r="G8" s="136"/>
      <c r="H8" s="136"/>
      <c r="I8" s="136"/>
      <c r="J8" s="136"/>
      <c r="K8" s="136"/>
    </row>
    <row r="9" spans="1:11" s="39" customFormat="1" ht="17.25" customHeight="1" x14ac:dyDescent="0.3">
      <c r="A9" s="13"/>
      <c r="B9" s="42"/>
      <c r="C9" s="43" t="s">
        <v>66</v>
      </c>
      <c r="D9" s="44" t="s">
        <v>71</v>
      </c>
      <c r="E9" s="116"/>
      <c r="F9" s="45"/>
      <c r="G9" s="45"/>
      <c r="H9" s="45"/>
      <c r="I9" s="40"/>
      <c r="J9" s="40"/>
      <c r="K9" s="40"/>
    </row>
    <row r="10" spans="1:11" s="39" customFormat="1" x14ac:dyDescent="0.3">
      <c r="A10" s="13"/>
    </row>
    <row r="11" spans="1:11" s="39" customFormat="1" ht="15" customHeight="1" x14ac:dyDescent="0.3">
      <c r="A11" s="38" t="s">
        <v>148</v>
      </c>
      <c r="B11" s="136" t="s">
        <v>145</v>
      </c>
      <c r="C11" s="136"/>
      <c r="D11" s="136"/>
      <c r="E11" s="136"/>
      <c r="F11" s="136"/>
      <c r="G11" s="136"/>
      <c r="H11" s="136"/>
      <c r="I11" s="136"/>
      <c r="J11" s="136"/>
      <c r="K11" s="136"/>
    </row>
    <row r="12" spans="1:11" s="39" customFormat="1" ht="15" customHeight="1" x14ac:dyDescent="0.3">
      <c r="A12" s="40"/>
      <c r="B12" s="136" t="s">
        <v>143</v>
      </c>
      <c r="C12" s="136"/>
      <c r="D12" s="136"/>
      <c r="E12" s="136"/>
      <c r="F12" s="136"/>
      <c r="G12" s="136"/>
      <c r="H12" s="136"/>
      <c r="I12" s="136"/>
      <c r="J12" s="136"/>
      <c r="K12" s="136"/>
    </row>
    <row r="13" spans="1:11" s="39" customFormat="1" ht="15" customHeight="1" x14ac:dyDescent="0.3">
      <c r="A13" s="40"/>
      <c r="B13" s="136" t="s">
        <v>144</v>
      </c>
      <c r="C13" s="136"/>
      <c r="D13" s="136"/>
      <c r="E13" s="136"/>
      <c r="F13" s="136"/>
      <c r="G13" s="136"/>
      <c r="H13" s="136"/>
      <c r="I13" s="136"/>
      <c r="J13" s="136"/>
      <c r="K13" s="136"/>
    </row>
    <row r="14" spans="1:11" s="39" customFormat="1" ht="31.5" customHeight="1" x14ac:dyDescent="0.3">
      <c r="A14" s="40"/>
      <c r="B14" s="136" t="s">
        <v>284</v>
      </c>
      <c r="C14" s="136"/>
      <c r="D14" s="136"/>
      <c r="E14" s="136"/>
      <c r="F14" s="136"/>
      <c r="G14" s="136"/>
      <c r="H14" s="136"/>
      <c r="I14" s="136"/>
      <c r="J14" s="136"/>
      <c r="K14" s="136"/>
    </row>
    <row r="15" spans="1:11" s="39" customFormat="1" ht="15.75" customHeight="1" x14ac:dyDescent="0.3">
      <c r="A15" s="40"/>
      <c r="B15" s="141" t="s">
        <v>146</v>
      </c>
      <c r="C15" s="141"/>
      <c r="D15" s="141"/>
      <c r="E15" s="141"/>
      <c r="F15" s="141"/>
      <c r="G15" s="141"/>
      <c r="H15" s="141"/>
      <c r="I15" s="141"/>
      <c r="J15" s="141"/>
      <c r="K15" s="141"/>
    </row>
    <row r="16" spans="1:11" s="39" customFormat="1" ht="15.75" customHeight="1" x14ac:dyDescent="0.3">
      <c r="A16" s="49"/>
      <c r="B16" s="136" t="s">
        <v>290</v>
      </c>
      <c r="C16" s="136"/>
      <c r="D16" s="136"/>
      <c r="E16" s="136"/>
      <c r="F16" s="136"/>
      <c r="G16" s="136"/>
      <c r="H16" s="136"/>
      <c r="I16" s="136"/>
      <c r="J16" s="136"/>
      <c r="K16" s="136"/>
    </row>
    <row r="17" spans="1:18" s="39" customFormat="1" ht="15.75" customHeight="1" x14ac:dyDescent="0.3">
      <c r="A17" s="40"/>
      <c r="B17" s="36"/>
      <c r="C17" s="36"/>
      <c r="D17" s="36"/>
      <c r="E17" s="36"/>
      <c r="F17" s="36"/>
      <c r="G17" s="36"/>
      <c r="H17" s="36"/>
      <c r="I17" s="36"/>
      <c r="J17" s="36"/>
      <c r="K17" s="36"/>
      <c r="L17" s="45"/>
      <c r="M17" s="45"/>
      <c r="N17" s="45"/>
      <c r="O17" s="45"/>
      <c r="P17" s="45"/>
      <c r="Q17" s="45"/>
      <c r="R17" s="45"/>
    </row>
    <row r="18" spans="1:18" s="39" customFormat="1" x14ac:dyDescent="0.3">
      <c r="A18" s="13" t="s">
        <v>18</v>
      </c>
      <c r="B18" s="138" t="s">
        <v>153</v>
      </c>
      <c r="C18" s="138"/>
      <c r="D18" s="138"/>
      <c r="E18" s="138"/>
      <c r="F18" s="138"/>
      <c r="G18" s="138"/>
      <c r="H18" s="138"/>
      <c r="I18" s="138"/>
      <c r="J18" s="138"/>
      <c r="K18" s="138"/>
      <c r="L18" s="45"/>
      <c r="M18" s="45"/>
      <c r="N18" s="45"/>
      <c r="O18" s="45"/>
      <c r="P18" s="45"/>
      <c r="Q18" s="45"/>
      <c r="R18" s="45"/>
    </row>
    <row r="19" spans="1:18" s="39" customFormat="1" ht="33" customHeight="1" x14ac:dyDescent="0.3">
      <c r="A19" s="13"/>
      <c r="B19" s="137" t="s">
        <v>154</v>
      </c>
      <c r="C19" s="137"/>
      <c r="D19" s="137"/>
      <c r="E19" s="137"/>
      <c r="F19" s="137"/>
      <c r="G19" s="137"/>
      <c r="H19" s="137"/>
      <c r="I19" s="137"/>
      <c r="J19" s="137"/>
      <c r="K19" s="137"/>
      <c r="L19" s="89"/>
      <c r="M19" s="89"/>
      <c r="N19" s="89"/>
      <c r="O19" s="89"/>
      <c r="P19" s="89"/>
      <c r="Q19" s="89"/>
      <c r="R19" s="104"/>
    </row>
    <row r="20" spans="1:18" s="39" customFormat="1" x14ac:dyDescent="0.3">
      <c r="A20" s="13"/>
      <c r="L20" s="89"/>
      <c r="M20" s="89"/>
      <c r="N20" s="89"/>
      <c r="O20" s="89"/>
      <c r="P20" s="89"/>
      <c r="Q20" s="89"/>
    </row>
    <row r="21" spans="1:18" s="39" customFormat="1" x14ac:dyDescent="0.3">
      <c r="A21" s="13" t="s">
        <v>19</v>
      </c>
      <c r="B21" s="39" t="s">
        <v>309</v>
      </c>
      <c r="L21" s="89"/>
      <c r="M21" s="89"/>
      <c r="N21" s="89"/>
      <c r="O21" s="89"/>
      <c r="P21" s="89"/>
      <c r="Q21" s="89"/>
    </row>
    <row r="22" spans="1:18" s="39" customFormat="1" x14ac:dyDescent="0.3">
      <c r="B22" s="39" t="s">
        <v>155</v>
      </c>
    </row>
    <row r="23" spans="1:18" s="39" customFormat="1" x14ac:dyDescent="0.3"/>
    <row r="24" spans="1:18" s="39" customFormat="1" ht="47.25" customHeight="1" x14ac:dyDescent="0.3">
      <c r="A24" s="135" t="s">
        <v>149</v>
      </c>
      <c r="B24" s="135"/>
      <c r="C24" s="135"/>
      <c r="D24" s="135"/>
      <c r="E24" s="135"/>
      <c r="F24" s="135"/>
      <c r="G24" s="135"/>
      <c r="H24" s="135"/>
      <c r="I24" s="135"/>
      <c r="J24" s="135"/>
      <c r="K24" s="135"/>
    </row>
    <row r="25" spans="1:18" s="39" customFormat="1" x14ac:dyDescent="0.3">
      <c r="A25" s="46"/>
      <c r="B25" s="43"/>
      <c r="C25" s="43"/>
      <c r="D25" s="43"/>
      <c r="E25" s="43"/>
      <c r="F25" s="43"/>
      <c r="G25" s="43"/>
      <c r="H25" s="43"/>
      <c r="I25" s="43"/>
      <c r="J25" s="43"/>
      <c r="K25" s="43"/>
    </row>
    <row r="26" spans="1:18" s="39" customFormat="1" ht="31.5" customHeight="1" x14ac:dyDescent="0.3">
      <c r="A26" s="136" t="s">
        <v>78</v>
      </c>
      <c r="B26" s="136"/>
      <c r="C26" s="136"/>
      <c r="D26" s="136"/>
      <c r="E26" s="136"/>
      <c r="F26" s="136"/>
      <c r="G26" s="136"/>
      <c r="H26" s="136"/>
      <c r="I26" s="136"/>
      <c r="J26" s="136"/>
      <c r="K26" s="136"/>
    </row>
  </sheetData>
  <mergeCells count="16">
    <mergeCell ref="A24:K24"/>
    <mergeCell ref="A26:K26"/>
    <mergeCell ref="A2:K2"/>
    <mergeCell ref="C8:K8"/>
    <mergeCell ref="B19:K19"/>
    <mergeCell ref="B18:K18"/>
    <mergeCell ref="J4:K4"/>
    <mergeCell ref="B4:I4"/>
    <mergeCell ref="B5:I5"/>
    <mergeCell ref="J5:K5"/>
    <mergeCell ref="B12:K12"/>
    <mergeCell ref="B13:K13"/>
    <mergeCell ref="B14:K14"/>
    <mergeCell ref="B15:K15"/>
    <mergeCell ref="B11:K11"/>
    <mergeCell ref="B16:K16"/>
  </mergeCells>
  <hyperlinks>
    <hyperlink ref="D6" r:id="rId1" xr:uid="{57BC83E8-F727-4434-8EB4-DF6B21C489F3}"/>
    <hyperlink ref="J4" r:id="rId2" xr:uid="{75B30B53-F886-43B8-8A16-02AEE17D4784}"/>
    <hyperlink ref="D9" r:id="rId3" xr:uid="{34A249AD-1E34-4A35-9DF9-F242C2B0643D}"/>
    <hyperlink ref="B15" r:id="rId4" xr:uid="{81B430DD-49FD-440F-B92C-F4CF8532E638}"/>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R218"/>
  <sheetViews>
    <sheetView tabSelected="1" zoomScale="90" zoomScaleNormal="90" workbookViewId="0">
      <pane xSplit="1" ySplit="1" topLeftCell="B2" activePane="bottomRight" state="frozen"/>
      <selection pane="topRight" activeCell="B1" sqref="B1"/>
      <selection pane="bottomLeft" activeCell="A6" sqref="A6"/>
      <selection pane="bottomRight" activeCell="D7" sqref="D7"/>
    </sheetView>
  </sheetViews>
  <sheetFormatPr defaultColWidth="25.77734375" defaultRowHeight="14.4" x14ac:dyDescent="0.3"/>
  <cols>
    <col min="1" max="1" width="24" style="24" customWidth="1"/>
    <col min="2" max="2" width="32.77734375" style="98" customWidth="1"/>
    <col min="3" max="3" width="14.6640625" style="98" customWidth="1"/>
    <col min="4" max="4" width="42.33203125" style="37" customWidth="1"/>
    <col min="5" max="5" width="24.109375" style="26" customWidth="1"/>
    <col min="6" max="6" width="2.77734375" style="53" customWidth="1"/>
    <col min="7" max="7" width="6.6640625" style="26" hidden="1" customWidth="1"/>
    <col min="8" max="8" width="8.5546875" style="26" hidden="1" customWidth="1"/>
    <col min="9" max="9" width="25.77734375" style="26" hidden="1" customWidth="1"/>
    <col min="10" max="10" width="25.5546875" style="26" hidden="1" customWidth="1"/>
    <col min="11" max="11" width="25.77734375" style="26" hidden="1" customWidth="1"/>
    <col min="12" max="13" width="25.77734375" style="26"/>
    <col min="14" max="37" width="12.77734375" style="26" customWidth="1"/>
    <col min="97" max="97" width="10.77734375" customWidth="1"/>
    <col min="98" max="100" width="6.77734375" customWidth="1"/>
    <col min="101" max="101" width="10.21875" customWidth="1"/>
    <col min="105" max="105" width="36.21875" customWidth="1"/>
    <col min="117" max="121" width="8.77734375" customWidth="1"/>
    <col min="122" max="123" width="18.77734375" customWidth="1"/>
    <col min="124" max="124" width="35.44140625" customWidth="1"/>
    <col min="125" max="128" width="30.21875" customWidth="1"/>
    <col min="141" max="141" width="26.77734375" customWidth="1"/>
  </cols>
  <sheetData>
    <row r="1" spans="1:148" ht="18.600000000000001" thickBot="1" x14ac:dyDescent="0.4">
      <c r="A1" s="23" t="s">
        <v>158</v>
      </c>
      <c r="B1" s="100"/>
      <c r="C1" s="100"/>
      <c r="D1" s="100"/>
      <c r="E1" s="11"/>
      <c r="F1" s="52"/>
      <c r="G1" s="58" t="s">
        <v>213</v>
      </c>
      <c r="H1" s="58" t="s">
        <v>214</v>
      </c>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9"/>
      <c r="AM1" s="5"/>
      <c r="AN1" s="4"/>
      <c r="AO1" s="4"/>
      <c r="AP1" s="4"/>
      <c r="AQ1" s="4"/>
      <c r="AR1" s="4"/>
      <c r="AS1" s="4"/>
      <c r="AT1" s="6"/>
      <c r="AU1" s="6"/>
      <c r="AV1" s="6"/>
      <c r="AW1" s="6"/>
      <c r="AX1" s="4"/>
      <c r="AY1" s="4"/>
      <c r="AZ1" s="4"/>
      <c r="BA1" s="4"/>
      <c r="BB1" s="4"/>
      <c r="BC1" s="4"/>
      <c r="BD1" s="5"/>
      <c r="BE1" s="5"/>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7"/>
      <c r="EM1" s="4"/>
      <c r="EN1" s="4"/>
      <c r="EO1" s="4"/>
      <c r="EP1" s="4"/>
      <c r="EQ1" s="4"/>
      <c r="ER1" s="4"/>
    </row>
    <row r="2" spans="1:148" ht="15" thickBot="1" x14ac:dyDescent="0.35">
      <c r="A2" s="69" t="s">
        <v>306</v>
      </c>
      <c r="B2" s="103"/>
      <c r="C2" s="103"/>
      <c r="E2" s="11"/>
      <c r="F2" s="52"/>
      <c r="G2" s="145" t="s">
        <v>308</v>
      </c>
      <c r="H2" s="145"/>
      <c r="I2" s="145"/>
      <c r="J2" s="145"/>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9"/>
      <c r="AM2" s="5"/>
      <c r="AN2" s="4"/>
      <c r="AO2" s="4"/>
      <c r="AP2" s="4"/>
      <c r="AQ2" s="4"/>
      <c r="AR2" s="4"/>
      <c r="AS2" s="4"/>
      <c r="AT2" s="6"/>
      <c r="AU2" s="6"/>
      <c r="AV2" s="6"/>
      <c r="AW2" s="6"/>
      <c r="AX2" s="4"/>
      <c r="AY2" s="4"/>
      <c r="AZ2" s="4"/>
      <c r="BA2" s="4"/>
      <c r="BB2" s="4"/>
      <c r="BC2" s="4"/>
      <c r="BD2" s="5"/>
      <c r="BE2" s="5"/>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7"/>
      <c r="EM2" s="4"/>
      <c r="EN2" s="4"/>
      <c r="EO2" s="4"/>
      <c r="EP2" s="4"/>
      <c r="EQ2" s="4"/>
      <c r="ER2" s="4"/>
    </row>
    <row r="3" spans="1:148" ht="15" thickBot="1" x14ac:dyDescent="0.35">
      <c r="A3" s="105" t="s">
        <v>316</v>
      </c>
      <c r="B3" s="106"/>
      <c r="C3" s="106"/>
      <c r="D3" s="105"/>
      <c r="E3" s="132"/>
      <c r="F3" s="52"/>
      <c r="G3" s="145"/>
      <c r="H3" s="145"/>
      <c r="I3" s="145"/>
      <c r="J3" s="145"/>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9"/>
      <c r="AM3" s="5"/>
      <c r="AN3" s="4"/>
      <c r="AO3" s="4"/>
      <c r="AP3" s="4"/>
      <c r="AQ3" s="4"/>
      <c r="AR3" s="4"/>
      <c r="AS3" s="4"/>
      <c r="AT3" s="6"/>
      <c r="AU3" s="6"/>
      <c r="AV3" s="6"/>
      <c r="AW3" s="6"/>
      <c r="AX3" s="4"/>
      <c r="AY3" s="4"/>
      <c r="AZ3" s="4"/>
      <c r="BA3" s="4"/>
      <c r="BB3" s="4"/>
      <c r="BC3" s="4"/>
      <c r="BD3" s="5"/>
      <c r="BE3" s="5"/>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7"/>
      <c r="EM3" s="4"/>
      <c r="EN3" s="4"/>
      <c r="EO3" s="4"/>
      <c r="EP3" s="4"/>
      <c r="EQ3" s="4"/>
      <c r="ER3" s="4"/>
    </row>
    <row r="4" spans="1:148" s="15" customFormat="1" ht="15" thickBot="1" x14ac:dyDescent="0.35">
      <c r="A4" s="107"/>
      <c r="B4" s="108"/>
      <c r="C4" s="108"/>
      <c r="D4" s="107"/>
      <c r="E4" s="16"/>
      <c r="F4" s="91"/>
      <c r="G4" s="145"/>
      <c r="H4" s="145"/>
      <c r="I4" s="145"/>
      <c r="J4" s="145"/>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09"/>
      <c r="AM4" s="110"/>
      <c r="AN4" s="111"/>
      <c r="AO4" s="111"/>
      <c r="AP4" s="111"/>
      <c r="AQ4" s="111"/>
      <c r="AR4" s="111"/>
      <c r="AS4" s="111"/>
      <c r="AT4" s="112"/>
      <c r="AU4" s="112"/>
      <c r="AV4" s="112"/>
      <c r="AW4" s="112"/>
      <c r="AX4" s="111"/>
      <c r="AY4" s="111"/>
      <c r="AZ4" s="111"/>
      <c r="BA4" s="111"/>
      <c r="BB4" s="111"/>
      <c r="BC4" s="111"/>
      <c r="BD4" s="110"/>
      <c r="BE4" s="110"/>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3"/>
      <c r="EM4" s="111"/>
      <c r="EN4" s="111"/>
      <c r="EO4" s="111"/>
      <c r="EP4" s="111"/>
      <c r="EQ4" s="111"/>
      <c r="ER4" s="111"/>
    </row>
    <row r="5" spans="1:148" ht="81" customHeight="1" thickBot="1" x14ac:dyDescent="0.35">
      <c r="A5" s="71" t="s">
        <v>273</v>
      </c>
      <c r="B5" s="76"/>
      <c r="C5" s="25"/>
      <c r="D5" s="117" t="s">
        <v>219</v>
      </c>
      <c r="F5" s="52"/>
      <c r="G5" s="145"/>
      <c r="H5" s="145"/>
      <c r="I5" s="145"/>
      <c r="J5" s="145"/>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20"/>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2"/>
      <c r="DN5" s="2"/>
      <c r="DO5" s="2"/>
      <c r="DP5" s="2"/>
      <c r="DQ5" s="2"/>
      <c r="DR5" s="2"/>
      <c r="DS5" s="2"/>
      <c r="DT5" s="1"/>
      <c r="DU5" s="1"/>
      <c r="DV5" s="1"/>
      <c r="DW5" s="1"/>
      <c r="DX5" s="1"/>
      <c r="DY5" s="1"/>
      <c r="DZ5" s="1"/>
      <c r="EA5" s="1"/>
      <c r="EB5" s="1"/>
      <c r="EC5" s="1"/>
      <c r="ED5" s="1"/>
      <c r="EE5" s="1"/>
      <c r="EF5" s="1"/>
      <c r="EG5" s="1"/>
      <c r="EH5" s="1"/>
      <c r="EI5" s="1"/>
      <c r="EJ5" s="1"/>
      <c r="EK5" s="1"/>
      <c r="EL5" s="2"/>
      <c r="EM5" s="1"/>
      <c r="EN5" s="1"/>
      <c r="EO5" s="1"/>
      <c r="EP5" s="1"/>
      <c r="EQ5" s="1"/>
      <c r="ER5" s="1"/>
    </row>
    <row r="6" spans="1:148" s="15" customFormat="1" ht="12.6" customHeight="1" thickBot="1" x14ac:dyDescent="0.35">
      <c r="A6" s="79"/>
      <c r="B6" s="90"/>
      <c r="C6" s="90"/>
      <c r="D6" s="118"/>
      <c r="E6" s="30"/>
      <c r="F6" s="91"/>
      <c r="G6" s="67" t="s">
        <v>220</v>
      </c>
      <c r="H6" s="114"/>
      <c r="I6" s="114"/>
      <c r="J6" s="114"/>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22"/>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92"/>
      <c r="DN6" s="92"/>
      <c r="DO6" s="92"/>
      <c r="DP6" s="92"/>
      <c r="DQ6" s="92"/>
      <c r="DR6" s="92"/>
      <c r="DS6" s="92"/>
      <c r="DT6" s="17"/>
      <c r="DU6" s="17"/>
      <c r="DV6" s="17"/>
      <c r="DW6" s="17"/>
      <c r="DX6" s="17"/>
      <c r="DY6" s="17"/>
      <c r="DZ6" s="17"/>
      <c r="EA6" s="17"/>
      <c r="EB6" s="17"/>
      <c r="EC6" s="17"/>
      <c r="ED6" s="17"/>
      <c r="EE6" s="17"/>
      <c r="EF6" s="17"/>
      <c r="EG6" s="17"/>
      <c r="EH6" s="17"/>
      <c r="EI6" s="17"/>
      <c r="EJ6" s="17"/>
      <c r="EK6" s="17"/>
      <c r="EL6" s="92"/>
      <c r="EM6" s="17"/>
      <c r="EN6" s="17"/>
      <c r="EO6" s="17"/>
      <c r="EP6" s="17"/>
      <c r="EQ6" s="17"/>
      <c r="ER6" s="17"/>
    </row>
    <row r="7" spans="1:148" ht="15" thickBot="1" x14ac:dyDescent="0.35">
      <c r="A7" s="27" t="s">
        <v>0</v>
      </c>
      <c r="B7" s="103" t="s">
        <v>279</v>
      </c>
      <c r="C7" s="103"/>
      <c r="D7" s="119"/>
      <c r="E7" s="28"/>
      <c r="H7" s="72"/>
      <c r="I7" s="72"/>
      <c r="J7" s="72"/>
      <c r="K7" s="28"/>
      <c r="L7" s="28"/>
      <c r="M7" s="11"/>
      <c r="N7" s="11"/>
      <c r="O7" s="11"/>
      <c r="P7" s="11"/>
      <c r="Q7" s="11"/>
      <c r="R7" s="11"/>
      <c r="S7" s="11"/>
      <c r="T7" s="11"/>
      <c r="U7" s="11"/>
      <c r="V7" s="11"/>
      <c r="W7" s="11"/>
      <c r="X7" s="11"/>
      <c r="Y7" s="11"/>
      <c r="Z7" s="11"/>
      <c r="AA7" s="11"/>
      <c r="AB7" s="11"/>
      <c r="AC7" s="11"/>
      <c r="AD7" s="11"/>
      <c r="AE7" s="11"/>
      <c r="AF7" s="11"/>
      <c r="AG7" s="11"/>
      <c r="AH7" s="11"/>
      <c r="AI7" s="11"/>
      <c r="AJ7" s="11"/>
      <c r="AK7" s="11"/>
      <c r="AL7" s="21"/>
      <c r="AM7" s="3"/>
      <c r="AN7" s="1"/>
      <c r="AO7" s="1"/>
      <c r="AP7" s="1"/>
      <c r="AQ7" s="1"/>
      <c r="AR7" s="1"/>
      <c r="AS7" s="3"/>
      <c r="AT7" s="3"/>
      <c r="AU7" s="3"/>
      <c r="AV7" s="3"/>
      <c r="AW7" s="3"/>
      <c r="AX7" s="1"/>
      <c r="AY7" s="3"/>
      <c r="AZ7" s="3"/>
      <c r="BA7" s="3"/>
      <c r="BB7" s="3"/>
      <c r="BC7" s="3"/>
      <c r="BD7" s="3"/>
      <c r="BE7" s="3"/>
      <c r="BF7" s="3"/>
      <c r="BG7" s="3"/>
      <c r="BH7" s="3"/>
      <c r="BI7" s="3"/>
      <c r="BJ7" s="3"/>
      <c r="BK7" s="3"/>
      <c r="BL7" s="3"/>
      <c r="BM7" s="3"/>
      <c r="BN7" s="3"/>
      <c r="BO7" s="1"/>
      <c r="BP7" s="1"/>
      <c r="BQ7" s="1"/>
      <c r="BR7" s="1"/>
      <c r="BS7" s="1"/>
      <c r="BT7" s="3"/>
      <c r="BU7" s="3"/>
      <c r="BV7" s="3"/>
      <c r="BW7" s="3"/>
      <c r="BX7" s="3"/>
      <c r="BY7" s="3"/>
      <c r="BZ7" s="1"/>
      <c r="CA7" s="1"/>
      <c r="CB7" s="1"/>
      <c r="CC7" s="1"/>
      <c r="CD7" s="1"/>
      <c r="CE7" s="3"/>
      <c r="CF7" s="3"/>
      <c r="CG7" s="3"/>
      <c r="CH7" s="3"/>
      <c r="CI7" s="3"/>
      <c r="CJ7" s="3"/>
      <c r="CK7" s="1"/>
      <c r="CL7" s="1"/>
      <c r="CM7" s="1"/>
      <c r="CN7" s="1"/>
      <c r="CO7" s="1"/>
      <c r="CP7" s="3"/>
      <c r="CQ7" s="3"/>
      <c r="CR7" s="3"/>
      <c r="CS7" s="3"/>
      <c r="CT7" s="3"/>
      <c r="CU7" s="3"/>
      <c r="CV7" s="3"/>
      <c r="CW7" s="3"/>
      <c r="CX7" s="1"/>
      <c r="CY7" s="1"/>
      <c r="CZ7" s="3"/>
      <c r="DA7" s="1"/>
      <c r="DB7" s="3"/>
      <c r="DC7" s="1"/>
      <c r="DD7" s="1"/>
      <c r="DE7" s="1"/>
      <c r="DF7" s="1"/>
      <c r="DG7" s="1"/>
      <c r="DH7" s="1"/>
      <c r="DI7" s="3"/>
      <c r="DJ7" s="3"/>
      <c r="DK7" s="3"/>
      <c r="DL7" s="3"/>
      <c r="DM7" s="1"/>
      <c r="DN7" s="1"/>
      <c r="DO7" s="1"/>
      <c r="DP7" s="1"/>
      <c r="DQ7" s="1"/>
      <c r="DR7" s="1"/>
      <c r="DS7" s="1"/>
      <c r="DT7" s="3"/>
      <c r="DU7" s="3"/>
      <c r="DV7" s="3"/>
      <c r="DW7" s="3"/>
      <c r="DX7" s="3"/>
      <c r="DY7" s="3"/>
      <c r="DZ7" s="3"/>
      <c r="EA7" s="3"/>
      <c r="EB7" s="3"/>
      <c r="EC7" s="1"/>
      <c r="ED7" s="3"/>
      <c r="EE7" s="3"/>
      <c r="EF7" s="1"/>
      <c r="EG7" s="1"/>
      <c r="EH7" s="1"/>
      <c r="EI7" s="1"/>
      <c r="EJ7" s="3"/>
      <c r="EK7" s="3"/>
      <c r="EL7" s="2"/>
      <c r="EM7" s="1"/>
      <c r="EN7" s="1"/>
      <c r="EO7" s="1"/>
      <c r="EP7" s="1"/>
      <c r="EQ7" s="1"/>
      <c r="ER7" s="1"/>
    </row>
    <row r="8" spans="1:148" ht="15" customHeight="1" thickBot="1" x14ac:dyDescent="0.35">
      <c r="A8" s="29"/>
      <c r="B8" s="103" t="s">
        <v>307</v>
      </c>
      <c r="C8" s="103"/>
      <c r="D8" s="119"/>
      <c r="E8" s="28"/>
      <c r="G8" s="115"/>
      <c r="H8" s="115"/>
      <c r="I8" s="115"/>
      <c r="J8" s="115"/>
      <c r="K8" s="28"/>
      <c r="L8" s="28"/>
      <c r="M8" s="11"/>
      <c r="N8" s="11"/>
      <c r="O8" s="11"/>
      <c r="P8" s="11"/>
      <c r="Q8" s="11"/>
      <c r="R8" s="11"/>
      <c r="S8" s="11"/>
      <c r="T8" s="11"/>
      <c r="U8" s="11"/>
      <c r="V8" s="11"/>
      <c r="W8" s="11"/>
      <c r="X8" s="11"/>
      <c r="Y8" s="11"/>
      <c r="Z8" s="11"/>
      <c r="AA8" s="11"/>
      <c r="AB8" s="11"/>
      <c r="AC8" s="11"/>
      <c r="AD8" s="11"/>
      <c r="AE8" s="11"/>
      <c r="AF8" s="11"/>
      <c r="AG8" s="11"/>
      <c r="AH8" s="11"/>
      <c r="AI8" s="11"/>
      <c r="AJ8" s="11"/>
      <c r="AK8" s="11"/>
      <c r="AL8" s="21"/>
      <c r="AM8" s="3"/>
      <c r="AN8" s="1"/>
      <c r="AO8" s="1"/>
      <c r="AP8" s="1"/>
      <c r="AQ8" s="1"/>
      <c r="AR8" s="1"/>
      <c r="AS8" s="3"/>
      <c r="AT8" s="3"/>
      <c r="AU8" s="3"/>
      <c r="AV8" s="3"/>
      <c r="AW8" s="3"/>
      <c r="AX8" s="1"/>
      <c r="AY8" s="3"/>
      <c r="AZ8" s="3"/>
      <c r="BA8" s="3"/>
      <c r="BB8" s="3"/>
      <c r="BC8" s="3"/>
      <c r="BD8" s="3"/>
      <c r="BE8" s="3"/>
      <c r="BF8" s="3"/>
      <c r="BG8" s="3"/>
      <c r="BH8" s="3"/>
      <c r="BI8" s="3"/>
      <c r="BJ8" s="3"/>
      <c r="BK8" s="3"/>
      <c r="BL8" s="3"/>
      <c r="BM8" s="3"/>
      <c r="BN8" s="3"/>
      <c r="BO8" s="1"/>
      <c r="BP8" s="1"/>
      <c r="BQ8" s="1"/>
      <c r="BR8" s="1"/>
      <c r="BS8" s="1"/>
      <c r="BT8" s="3"/>
      <c r="BU8" s="3"/>
      <c r="BV8" s="3"/>
      <c r="BW8" s="3"/>
      <c r="BX8" s="3"/>
      <c r="BY8" s="3"/>
      <c r="BZ8" s="1"/>
      <c r="CA8" s="1"/>
      <c r="CB8" s="1"/>
      <c r="CC8" s="1"/>
      <c r="CD8" s="1"/>
      <c r="CE8" s="3"/>
      <c r="CF8" s="3"/>
      <c r="CG8" s="3"/>
      <c r="CH8" s="3"/>
      <c r="CI8" s="3"/>
      <c r="CJ8" s="3"/>
      <c r="CK8" s="1"/>
      <c r="CL8" s="1"/>
      <c r="CM8" s="1"/>
      <c r="CN8" s="1"/>
      <c r="CO8" s="1"/>
      <c r="CP8" s="3"/>
      <c r="CQ8" s="3"/>
      <c r="CR8" s="3"/>
      <c r="CS8" s="3"/>
      <c r="CT8" s="3"/>
      <c r="CU8" s="3"/>
      <c r="CV8" s="3"/>
      <c r="CW8" s="3"/>
      <c r="CX8" s="1"/>
      <c r="CY8" s="1"/>
      <c r="CZ8" s="3"/>
      <c r="DA8" s="1"/>
      <c r="DB8" s="3"/>
      <c r="DC8" s="1"/>
      <c r="DD8" s="1"/>
      <c r="DE8" s="1"/>
      <c r="DF8" s="1"/>
      <c r="DG8" s="1"/>
      <c r="DH8" s="1"/>
      <c r="DI8" s="3"/>
      <c r="DJ8" s="3"/>
      <c r="DK8" s="3"/>
      <c r="DL8" s="3"/>
      <c r="DM8" s="1"/>
      <c r="DN8" s="1"/>
      <c r="DO8" s="1"/>
      <c r="DP8" s="1"/>
      <c r="DQ8" s="1"/>
      <c r="DR8" s="1"/>
      <c r="DS8" s="1"/>
      <c r="DT8" s="3"/>
      <c r="DU8" s="3"/>
      <c r="DV8" s="3"/>
      <c r="DW8" s="3"/>
      <c r="DX8" s="3"/>
      <c r="DY8" s="3"/>
      <c r="DZ8" s="3"/>
      <c r="EA8" s="3"/>
      <c r="EB8" s="3"/>
      <c r="EC8" s="1"/>
      <c r="ED8" s="3"/>
      <c r="EE8" s="3"/>
      <c r="EF8" s="1"/>
      <c r="EG8" s="1"/>
      <c r="EH8" s="1"/>
      <c r="EI8" s="1"/>
      <c r="EJ8" s="3"/>
      <c r="EK8" s="3"/>
      <c r="EL8" s="2"/>
      <c r="EM8" s="1"/>
      <c r="EN8" s="1"/>
      <c r="EO8" s="1"/>
      <c r="EP8" s="1"/>
      <c r="EQ8" s="1"/>
      <c r="ER8" s="1"/>
    </row>
    <row r="9" spans="1:148" ht="15" thickBot="1" x14ac:dyDescent="0.35">
      <c r="A9" s="29"/>
      <c r="B9" s="103" t="s">
        <v>239</v>
      </c>
      <c r="C9" s="103"/>
      <c r="D9" s="119"/>
      <c r="E9" s="28"/>
      <c r="G9" s="30"/>
      <c r="H9" s="72"/>
      <c r="I9" s="72"/>
      <c r="J9" s="72"/>
      <c r="K9" s="28"/>
      <c r="L9" s="28"/>
      <c r="M9" s="11"/>
      <c r="N9" s="11"/>
      <c r="O9" s="11"/>
      <c r="P9" s="11"/>
      <c r="Q9" s="11"/>
      <c r="R9" s="11"/>
      <c r="S9" s="11"/>
      <c r="T9" s="11"/>
      <c r="U9" s="11"/>
      <c r="V9" s="11"/>
      <c r="W9" s="11"/>
      <c r="X9" s="11"/>
      <c r="Y9" s="11"/>
      <c r="Z9" s="11"/>
      <c r="AA9" s="11"/>
      <c r="AB9" s="11"/>
      <c r="AC9" s="11"/>
      <c r="AD9" s="11"/>
      <c r="AE9" s="11"/>
      <c r="AF9" s="11"/>
      <c r="AG9" s="11"/>
      <c r="AH9" s="11"/>
      <c r="AI9" s="11"/>
      <c r="AJ9" s="11"/>
      <c r="AK9" s="11"/>
      <c r="AL9" s="21"/>
      <c r="AM9" s="3"/>
      <c r="AN9" s="1"/>
      <c r="AO9" s="1"/>
      <c r="AP9" s="1"/>
      <c r="AQ9" s="1"/>
      <c r="AR9" s="1"/>
      <c r="AS9" s="3"/>
      <c r="AT9" s="3"/>
      <c r="AU9" s="3"/>
      <c r="AV9" s="3"/>
      <c r="AW9" s="3"/>
      <c r="AX9" s="1"/>
      <c r="AY9" s="3"/>
      <c r="AZ9" s="3"/>
      <c r="BA9" s="3"/>
      <c r="BB9" s="3"/>
      <c r="BC9" s="3"/>
      <c r="BD9" s="3"/>
      <c r="BE9" s="3"/>
      <c r="BF9" s="3"/>
      <c r="BG9" s="3"/>
      <c r="BH9" s="3"/>
      <c r="BI9" s="3"/>
      <c r="BJ9" s="3"/>
      <c r="BK9" s="3"/>
      <c r="BL9" s="3"/>
      <c r="BM9" s="3"/>
      <c r="BN9" s="3"/>
      <c r="BO9" s="1"/>
      <c r="BP9" s="1"/>
      <c r="BQ9" s="1"/>
      <c r="BR9" s="1"/>
      <c r="BS9" s="1"/>
      <c r="BT9" s="3"/>
      <c r="BU9" s="3"/>
      <c r="BV9" s="3"/>
      <c r="BW9" s="3"/>
      <c r="BX9" s="3"/>
      <c r="BY9" s="3"/>
      <c r="BZ9" s="1"/>
      <c r="CA9" s="1"/>
      <c r="CB9" s="1"/>
      <c r="CC9" s="1"/>
      <c r="CD9" s="1"/>
      <c r="CE9" s="3"/>
      <c r="CF9" s="3"/>
      <c r="CG9" s="3"/>
      <c r="CH9" s="3"/>
      <c r="CI9" s="3"/>
      <c r="CJ9" s="3"/>
      <c r="CK9" s="1"/>
      <c r="CL9" s="1"/>
      <c r="CM9" s="1"/>
      <c r="CN9" s="1"/>
      <c r="CO9" s="1"/>
      <c r="CP9" s="3"/>
      <c r="CQ9" s="3"/>
      <c r="CR9" s="3"/>
      <c r="CS9" s="3"/>
      <c r="CT9" s="3"/>
      <c r="CU9" s="3"/>
      <c r="CV9" s="3"/>
      <c r="CW9" s="3"/>
      <c r="CX9" s="1"/>
      <c r="CY9" s="1"/>
      <c r="CZ9" s="3"/>
      <c r="DA9" s="1"/>
      <c r="DB9" s="3"/>
      <c r="DC9" s="1"/>
      <c r="DD9" s="1"/>
      <c r="DE9" s="1"/>
      <c r="DF9" s="1"/>
      <c r="DG9" s="1"/>
      <c r="DH9" s="1"/>
      <c r="DI9" s="3"/>
      <c r="DJ9" s="3"/>
      <c r="DK9" s="3"/>
      <c r="DL9" s="3"/>
      <c r="DM9" s="1"/>
      <c r="DN9" s="1"/>
      <c r="DO9" s="1"/>
      <c r="DP9" s="1"/>
      <c r="DQ9" s="1"/>
      <c r="DR9" s="1"/>
      <c r="DS9" s="1"/>
      <c r="DT9" s="3"/>
      <c r="DU9" s="3"/>
      <c r="DV9" s="3"/>
      <c r="DW9" s="3"/>
      <c r="DX9" s="3"/>
      <c r="DY9" s="3"/>
      <c r="DZ9" s="3"/>
      <c r="EA9" s="3"/>
      <c r="EB9" s="3"/>
      <c r="EC9" s="1"/>
      <c r="ED9" s="3"/>
      <c r="EE9" s="3"/>
      <c r="EF9" s="1"/>
      <c r="EG9" s="1"/>
      <c r="EH9" s="1"/>
      <c r="EI9" s="1"/>
      <c r="EJ9" s="3"/>
      <c r="EK9" s="3"/>
      <c r="EL9" s="2"/>
      <c r="EM9" s="1"/>
      <c r="EN9" s="1"/>
      <c r="EO9" s="1"/>
      <c r="EP9" s="1"/>
      <c r="EQ9" s="1"/>
      <c r="ER9" s="1"/>
    </row>
    <row r="10" spans="1:148" ht="15" thickBot="1" x14ac:dyDescent="0.35">
      <c r="A10" s="29"/>
      <c r="B10" s="103"/>
      <c r="C10" s="103"/>
      <c r="D10" s="120"/>
      <c r="E10" s="28"/>
      <c r="G10" s="69"/>
      <c r="H10" s="72"/>
      <c r="I10" s="72"/>
      <c r="J10" s="72"/>
      <c r="K10" s="28"/>
      <c r="L10" s="28"/>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21"/>
      <c r="AM10" s="3"/>
      <c r="AN10" s="1"/>
      <c r="AO10" s="1"/>
      <c r="AP10" s="1"/>
      <c r="AQ10" s="1"/>
      <c r="AR10" s="1"/>
      <c r="AS10" s="3"/>
      <c r="AT10" s="3"/>
      <c r="AU10" s="3"/>
      <c r="AV10" s="3"/>
      <c r="AW10" s="3"/>
      <c r="AX10" s="1"/>
      <c r="AY10" s="3"/>
      <c r="AZ10" s="3"/>
      <c r="BA10" s="3"/>
      <c r="BB10" s="3"/>
      <c r="BC10" s="3"/>
      <c r="BD10" s="3"/>
      <c r="BE10" s="3"/>
      <c r="BF10" s="3"/>
      <c r="BG10" s="3"/>
      <c r="BH10" s="3"/>
      <c r="BI10" s="3"/>
      <c r="BJ10" s="3"/>
      <c r="BK10" s="3"/>
      <c r="BL10" s="3"/>
      <c r="BM10" s="3"/>
      <c r="BN10" s="3"/>
      <c r="BO10" s="1"/>
      <c r="BP10" s="1"/>
      <c r="BQ10" s="1"/>
      <c r="BR10" s="1"/>
      <c r="BS10" s="1"/>
      <c r="BT10" s="3"/>
      <c r="BU10" s="3"/>
      <c r="BV10" s="3"/>
      <c r="BW10" s="3"/>
      <c r="BX10" s="3"/>
      <c r="BY10" s="3"/>
      <c r="BZ10" s="1"/>
      <c r="CA10" s="1"/>
      <c r="CB10" s="1"/>
      <c r="CC10" s="1"/>
      <c r="CD10" s="1"/>
      <c r="CE10" s="3"/>
      <c r="CF10" s="3"/>
      <c r="CG10" s="3"/>
      <c r="CH10" s="3"/>
      <c r="CI10" s="3"/>
      <c r="CJ10" s="3"/>
      <c r="CK10" s="1"/>
      <c r="CL10" s="1"/>
      <c r="CM10" s="1"/>
      <c r="CN10" s="1"/>
      <c r="CO10" s="1"/>
      <c r="CP10" s="3"/>
      <c r="CQ10" s="3"/>
      <c r="CR10" s="3"/>
      <c r="CS10" s="3"/>
      <c r="CT10" s="3"/>
      <c r="CU10" s="3"/>
      <c r="CV10" s="3"/>
      <c r="CW10" s="3"/>
      <c r="CX10" s="1"/>
      <c r="CY10" s="1"/>
      <c r="CZ10" s="3"/>
      <c r="DA10" s="1"/>
      <c r="DB10" s="3"/>
      <c r="DC10" s="1"/>
      <c r="DD10" s="1"/>
      <c r="DE10" s="1"/>
      <c r="DF10" s="1"/>
      <c r="DG10" s="1"/>
      <c r="DH10" s="1"/>
      <c r="DI10" s="3"/>
      <c r="DJ10" s="3"/>
      <c r="DK10" s="3"/>
      <c r="DL10" s="3"/>
      <c r="DM10" s="1"/>
      <c r="DN10" s="1"/>
      <c r="DO10" s="1"/>
      <c r="DP10" s="1"/>
      <c r="DQ10" s="1"/>
      <c r="DR10" s="1"/>
      <c r="DS10" s="1"/>
      <c r="DT10" s="3"/>
      <c r="DU10" s="3"/>
      <c r="DV10" s="3"/>
      <c r="DW10" s="3"/>
      <c r="DX10" s="3"/>
      <c r="DY10" s="3"/>
      <c r="DZ10" s="3"/>
      <c r="EA10" s="3"/>
      <c r="EB10" s="3"/>
      <c r="EC10" s="1"/>
      <c r="ED10" s="3"/>
      <c r="EE10" s="3"/>
      <c r="EF10" s="1"/>
      <c r="EG10" s="1"/>
      <c r="EH10" s="1"/>
      <c r="EI10" s="1"/>
      <c r="EJ10" s="3"/>
      <c r="EK10" s="3"/>
      <c r="EL10" s="2"/>
      <c r="EM10" s="1"/>
      <c r="EN10" s="1"/>
      <c r="EO10" s="1"/>
      <c r="EP10" s="1"/>
      <c r="EQ10" s="1"/>
      <c r="ER10" s="1"/>
    </row>
    <row r="11" spans="1:148" ht="27" thickBot="1" x14ac:dyDescent="0.35">
      <c r="A11" s="80" t="s">
        <v>274</v>
      </c>
      <c r="B11" s="103" t="s">
        <v>68</v>
      </c>
      <c r="C11" s="103"/>
      <c r="D11" s="119"/>
      <c r="E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20"/>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2"/>
      <c r="EM11" s="1"/>
      <c r="EN11" s="1"/>
      <c r="EO11" s="1"/>
      <c r="EP11" s="1"/>
      <c r="EQ11" s="1"/>
      <c r="ER11" s="1"/>
    </row>
    <row r="12" spans="1:148" ht="15" thickBot="1" x14ac:dyDescent="0.35">
      <c r="B12" s="103" t="s">
        <v>1</v>
      </c>
      <c r="C12" s="103"/>
      <c r="D12" s="119"/>
      <c r="E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20"/>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row>
    <row r="13" spans="1:148" ht="15" thickBot="1" x14ac:dyDescent="0.35">
      <c r="B13" s="103" t="s">
        <v>4</v>
      </c>
      <c r="C13" s="103"/>
      <c r="D13" s="119"/>
      <c r="E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20"/>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row>
    <row r="14" spans="1:148" ht="15" thickBot="1" x14ac:dyDescent="0.35">
      <c r="B14" s="103" t="s">
        <v>151</v>
      </c>
      <c r="C14" s="103"/>
      <c r="D14" s="119"/>
      <c r="E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20"/>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row>
    <row r="15" spans="1:148" ht="15" thickBot="1" x14ac:dyDescent="0.35">
      <c r="B15" s="103" t="s">
        <v>5</v>
      </c>
      <c r="C15" s="103"/>
      <c r="D15" s="119"/>
      <c r="E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20"/>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row>
    <row r="16" spans="1:148" ht="15" thickBot="1" x14ac:dyDescent="0.35">
      <c r="B16" s="103" t="s">
        <v>2</v>
      </c>
      <c r="C16" s="103"/>
      <c r="D16" s="119"/>
      <c r="E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20"/>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row>
    <row r="17" spans="1:148" ht="15" thickBot="1" x14ac:dyDescent="0.35">
      <c r="B17" s="103" t="s">
        <v>3</v>
      </c>
      <c r="C17" s="103"/>
      <c r="D17" s="119"/>
      <c r="E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20"/>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row>
    <row r="18" spans="1:148" s="15" customFormat="1" ht="15" thickBot="1" x14ac:dyDescent="0.35">
      <c r="A18" s="29"/>
      <c r="B18" s="100"/>
      <c r="C18" s="100"/>
      <c r="D18" s="121"/>
      <c r="E18" s="16"/>
      <c r="F18" s="54"/>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22"/>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row>
    <row r="19" spans="1:148" ht="15" thickBot="1" x14ac:dyDescent="0.35">
      <c r="A19" s="31" t="s">
        <v>75</v>
      </c>
      <c r="B19" s="103" t="s">
        <v>76</v>
      </c>
      <c r="C19" s="103"/>
      <c r="D19" s="119"/>
      <c r="E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20"/>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row>
    <row r="20" spans="1:148" ht="15" thickBot="1" x14ac:dyDescent="0.35">
      <c r="A20" s="29"/>
      <c r="B20" s="103" t="s">
        <v>1</v>
      </c>
      <c r="C20" s="103"/>
      <c r="D20" s="119"/>
      <c r="E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20"/>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row>
    <row r="21" spans="1:148" ht="15" thickBot="1" x14ac:dyDescent="0.35">
      <c r="B21" s="103" t="s">
        <v>2</v>
      </c>
      <c r="C21" s="103"/>
      <c r="D21" s="119"/>
      <c r="E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20"/>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row>
    <row r="22" spans="1:148" ht="15" thickBot="1" x14ac:dyDescent="0.35">
      <c r="B22" s="103"/>
      <c r="C22" s="103"/>
      <c r="D22" s="120"/>
      <c r="E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20"/>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row>
    <row r="23" spans="1:148" ht="66.599999999999994" thickBot="1" x14ac:dyDescent="0.35">
      <c r="A23" s="71" t="s">
        <v>240</v>
      </c>
      <c r="B23" s="103" t="s">
        <v>241</v>
      </c>
      <c r="C23" s="103"/>
      <c r="D23" s="122"/>
      <c r="E23" s="11" t="s">
        <v>121</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20"/>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row>
    <row r="24" spans="1:148" s="15" customFormat="1" ht="15" thickBot="1" x14ac:dyDescent="0.35">
      <c r="A24" s="29"/>
      <c r="B24" s="100"/>
      <c r="C24" s="100"/>
      <c r="D24" s="120"/>
      <c r="E24" s="16"/>
      <c r="F24" s="54"/>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22"/>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row>
    <row r="25" spans="1:148" s="15" customFormat="1" ht="42.6" customHeight="1" thickBot="1" x14ac:dyDescent="0.35">
      <c r="A25" s="99" t="s">
        <v>275</v>
      </c>
      <c r="B25" s="103" t="s">
        <v>264</v>
      </c>
      <c r="C25" s="103"/>
      <c r="D25" s="122"/>
      <c r="E25" s="11" t="s">
        <v>124</v>
      </c>
      <c r="F25" s="54"/>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22"/>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row>
    <row r="26" spans="1:148" s="83" customFormat="1" ht="19.8" customHeight="1" thickBot="1" x14ac:dyDescent="0.35">
      <c r="A26" s="81" t="str">
        <f>IF(D25="Excellence","NOTE - Because of your previous recognition for 'Excellence', you may take advantage of an extended deadline to complete this application (through May 28).","Please submit your application and attachments via e-mail by Friday, May 7")</f>
        <v>Please submit your application and attachments via e-mail by Friday, May 7</v>
      </c>
      <c r="B26" s="82"/>
      <c r="C26" s="82"/>
      <c r="D26" s="123"/>
      <c r="E26" s="84"/>
      <c r="F26" s="85"/>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6"/>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row>
    <row r="27" spans="1:148" s="15" customFormat="1" ht="15" thickBot="1" x14ac:dyDescent="0.35">
      <c r="A27" s="60"/>
      <c r="B27" s="100"/>
      <c r="C27" s="100"/>
      <c r="D27" s="124"/>
      <c r="E27" s="16"/>
      <c r="F27" s="54"/>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22"/>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row>
    <row r="28" spans="1:148" ht="15.6" customHeight="1" thickBot="1" x14ac:dyDescent="0.35">
      <c r="A28" s="143" t="s">
        <v>156</v>
      </c>
      <c r="B28" s="103" t="s">
        <v>302</v>
      </c>
      <c r="C28" s="14"/>
      <c r="D28" s="122"/>
      <c r="E28" s="144" t="s">
        <v>118</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20"/>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row>
    <row r="29" spans="1:148" ht="15" thickBot="1" x14ac:dyDescent="0.35">
      <c r="A29" s="143"/>
      <c r="B29" s="103" t="s">
        <v>26</v>
      </c>
      <c r="C29" s="14"/>
      <c r="D29" s="122"/>
      <c r="E29" s="144"/>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20"/>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row>
    <row r="30" spans="1:148" ht="15" thickBot="1" x14ac:dyDescent="0.35">
      <c r="A30" s="143"/>
      <c r="B30" s="103" t="s">
        <v>27</v>
      </c>
      <c r="C30" s="14"/>
      <c r="D30" s="122"/>
      <c r="E30" s="144"/>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20"/>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row>
    <row r="31" spans="1:148" ht="15" thickBot="1" x14ac:dyDescent="0.35">
      <c r="A31" s="32"/>
      <c r="B31" s="103" t="s">
        <v>28</v>
      </c>
      <c r="C31" s="14"/>
      <c r="D31" s="122"/>
      <c r="E31" s="11" t="s">
        <v>121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20"/>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row>
    <row r="32" spans="1:148" ht="15" thickBot="1" x14ac:dyDescent="0.35">
      <c r="A32" s="32"/>
      <c r="B32" s="103" t="s">
        <v>29</v>
      </c>
      <c r="C32" s="14"/>
      <c r="D32" s="122"/>
      <c r="E32" s="11" t="s">
        <v>121</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20"/>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row>
    <row r="33" spans="1:148" ht="15" thickBot="1" x14ac:dyDescent="0.35">
      <c r="A33" s="32"/>
      <c r="B33" s="103" t="s">
        <v>47</v>
      </c>
      <c r="C33" s="14"/>
      <c r="D33" s="122"/>
      <c r="E33" s="11" t="s">
        <v>121</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20"/>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row>
    <row r="34" spans="1:148" ht="15" thickBot="1" x14ac:dyDescent="0.35">
      <c r="A34" s="32"/>
      <c r="B34" s="103" t="s">
        <v>30</v>
      </c>
      <c r="C34" s="14"/>
      <c r="D34" s="122"/>
      <c r="E34" s="11" t="s">
        <v>121</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20"/>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row>
    <row r="35" spans="1:148" ht="15" thickBot="1" x14ac:dyDescent="0.35">
      <c r="A35" s="32"/>
      <c r="B35" s="103" t="s">
        <v>31</v>
      </c>
      <c r="C35" s="14"/>
      <c r="D35" s="122"/>
      <c r="E35" s="11" t="s">
        <v>121</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20"/>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row>
    <row r="36" spans="1:148" ht="15" thickBot="1" x14ac:dyDescent="0.35">
      <c r="A36" s="32"/>
      <c r="B36" s="103" t="s">
        <v>32</v>
      </c>
      <c r="C36" s="14"/>
      <c r="D36" s="122"/>
      <c r="E36" s="11" t="s">
        <v>121</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20"/>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row>
    <row r="37" spans="1:148" ht="15" thickBot="1" x14ac:dyDescent="0.35">
      <c r="A37" s="32"/>
      <c r="B37" s="103" t="s">
        <v>33</v>
      </c>
      <c r="C37" s="14"/>
      <c r="D37" s="122"/>
      <c r="E37" s="11" t="s">
        <v>121</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20"/>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row>
    <row r="38" spans="1:148" ht="15" thickBot="1" x14ac:dyDescent="0.35">
      <c r="A38" s="32"/>
      <c r="B38" s="103" t="s">
        <v>67</v>
      </c>
      <c r="C38" s="14"/>
      <c r="D38" s="122"/>
      <c r="E38" s="11" t="s">
        <v>121</v>
      </c>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20"/>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row>
    <row r="39" spans="1:148" ht="15" thickBot="1" x14ac:dyDescent="0.35">
      <c r="A39" s="32"/>
      <c r="B39" s="103" t="s">
        <v>34</v>
      </c>
      <c r="C39" s="14"/>
      <c r="D39" s="122"/>
      <c r="E39" s="11" t="s">
        <v>121</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20"/>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row>
    <row r="40" spans="1:148" ht="15" thickBot="1" x14ac:dyDescent="0.35">
      <c r="A40" s="32"/>
      <c r="B40" s="103" t="s">
        <v>35</v>
      </c>
      <c r="C40" s="14"/>
      <c r="D40" s="122"/>
      <c r="E40" s="11" t="s">
        <v>121</v>
      </c>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20"/>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row>
    <row r="41" spans="1:148" ht="15" thickBot="1" x14ac:dyDescent="0.35">
      <c r="A41" s="32"/>
      <c r="B41" s="103" t="s">
        <v>36</v>
      </c>
      <c r="C41" s="14"/>
      <c r="D41" s="122"/>
      <c r="E41" s="11" t="s">
        <v>121</v>
      </c>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20"/>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row>
    <row r="42" spans="1:148" ht="15" thickBot="1" x14ac:dyDescent="0.35">
      <c r="A42" s="32"/>
      <c r="B42" s="103" t="s">
        <v>37</v>
      </c>
      <c r="C42" s="14"/>
      <c r="D42" s="122"/>
      <c r="E42" s="11" t="s">
        <v>121</v>
      </c>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20"/>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row>
    <row r="43" spans="1:148" ht="15" thickBot="1" x14ac:dyDescent="0.35">
      <c r="A43" s="32"/>
      <c r="B43" s="103" t="s">
        <v>38</v>
      </c>
      <c r="C43" s="14"/>
      <c r="D43" s="122"/>
      <c r="E43" s="11" t="s">
        <v>121</v>
      </c>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20"/>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row>
    <row r="44" spans="1:148" ht="15" thickBot="1" x14ac:dyDescent="0.35">
      <c r="A44" s="32"/>
      <c r="B44" s="103" t="s">
        <v>48</v>
      </c>
      <c r="C44" s="14"/>
      <c r="D44" s="122"/>
      <c r="E44" s="11" t="s">
        <v>121</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20"/>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row>
    <row r="45" spans="1:148" ht="15" thickBot="1" x14ac:dyDescent="0.35">
      <c r="A45" s="32"/>
      <c r="B45" s="103" t="s">
        <v>39</v>
      </c>
      <c r="C45" s="14"/>
      <c r="D45" s="122"/>
      <c r="E45" s="11" t="s">
        <v>121</v>
      </c>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20"/>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row>
    <row r="46" spans="1:148" ht="15" thickBot="1" x14ac:dyDescent="0.35">
      <c r="A46" s="32"/>
      <c r="B46" s="103" t="s">
        <v>46</v>
      </c>
      <c r="C46" s="14"/>
      <c r="D46" s="122"/>
      <c r="E46" s="11" t="s">
        <v>121</v>
      </c>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20"/>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row>
    <row r="47" spans="1:148" ht="15" thickBot="1" x14ac:dyDescent="0.35">
      <c r="A47" s="32"/>
      <c r="B47" s="103" t="s">
        <v>40</v>
      </c>
      <c r="C47" s="14"/>
      <c r="D47" s="122"/>
      <c r="E47" s="11" t="s">
        <v>121</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20"/>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row>
    <row r="48" spans="1:148" ht="15" thickBot="1" x14ac:dyDescent="0.35">
      <c r="A48" s="32"/>
      <c r="B48" s="103" t="s">
        <v>41</v>
      </c>
      <c r="C48" s="14"/>
      <c r="D48" s="122"/>
      <c r="E48" s="11" t="s">
        <v>121</v>
      </c>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20"/>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row>
    <row r="49" spans="1:148" ht="15" thickBot="1" x14ac:dyDescent="0.35">
      <c r="A49" s="32"/>
      <c r="B49" s="103" t="s">
        <v>42</v>
      </c>
      <c r="C49" s="14"/>
      <c r="D49" s="122"/>
      <c r="E49" s="11" t="s">
        <v>121</v>
      </c>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20"/>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row>
    <row r="50" spans="1:148" ht="15" thickBot="1" x14ac:dyDescent="0.35">
      <c r="A50" s="32"/>
      <c r="B50" s="103" t="s">
        <v>43</v>
      </c>
      <c r="C50" s="14"/>
      <c r="D50" s="122"/>
      <c r="E50" s="11" t="s">
        <v>121</v>
      </c>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20"/>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row>
    <row r="51" spans="1:148" ht="15" thickBot="1" x14ac:dyDescent="0.35">
      <c r="A51" s="32"/>
      <c r="B51" s="103" t="s">
        <v>44</v>
      </c>
      <c r="C51" s="14"/>
      <c r="D51" s="122"/>
      <c r="E51" s="11" t="s">
        <v>121</v>
      </c>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20"/>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row>
    <row r="52" spans="1:148" ht="15" thickBot="1" x14ac:dyDescent="0.35">
      <c r="A52" s="32"/>
      <c r="B52" s="103" t="s">
        <v>45</v>
      </c>
      <c r="C52" s="14"/>
      <c r="D52" s="119"/>
      <c r="E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20"/>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row>
    <row r="53" spans="1:148" s="15" customFormat="1" ht="15" thickBot="1" x14ac:dyDescent="0.35">
      <c r="A53" s="32"/>
      <c r="B53" s="100"/>
      <c r="C53" s="18"/>
      <c r="D53" s="121"/>
      <c r="E53" s="16"/>
      <c r="F53" s="54"/>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22"/>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row>
    <row r="54" spans="1:148" ht="40.200000000000003" thickBot="1" x14ac:dyDescent="0.35">
      <c r="A54" s="99" t="s">
        <v>12</v>
      </c>
      <c r="B54" s="100" t="s">
        <v>25</v>
      </c>
      <c r="C54" s="103" t="s">
        <v>6</v>
      </c>
      <c r="D54" s="122"/>
      <c r="E54" s="11" t="s">
        <v>122</v>
      </c>
      <c r="G54" s="11" t="str">
        <f>IF(D54=2,"A",IF(D54=3,"A",IF(D54=4,"A",IF(D54=5,"A",IF(D54="6 to 10","A",IF(D54="More than 10","A"," "))))))</f>
        <v xml:space="preserve"> </v>
      </c>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20"/>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row>
    <row r="55" spans="1:148" ht="27" thickBot="1" x14ac:dyDescent="0.35">
      <c r="A55" s="102"/>
      <c r="B55" s="100"/>
      <c r="C55" s="103" t="s">
        <v>7</v>
      </c>
      <c r="D55" s="122"/>
      <c r="E55" s="11" t="s">
        <v>122</v>
      </c>
      <c r="G55" s="11" t="str">
        <f>IF(D55=3,"A",IF(D55=4,"A",IF(D55=5,"A",IF(D55="6 to 10","A",IF(D55="More than 10","A"," ")))))</f>
        <v xml:space="preserve"> </v>
      </c>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20"/>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row>
    <row r="56" spans="1:148" s="15" customFormat="1" ht="15" thickBot="1" x14ac:dyDescent="0.35">
      <c r="A56" s="102"/>
      <c r="B56" s="100"/>
      <c r="C56" s="100"/>
      <c r="D56" s="125"/>
      <c r="E56" s="16"/>
      <c r="F56" s="54"/>
      <c r="G56" s="16"/>
      <c r="H56" s="58"/>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22"/>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row>
    <row r="57" spans="1:148" ht="79.8" thickBot="1" x14ac:dyDescent="0.35">
      <c r="A57" s="99" t="s">
        <v>244</v>
      </c>
      <c r="B57" s="51" t="s">
        <v>157</v>
      </c>
      <c r="C57" s="103"/>
      <c r="D57" s="122"/>
      <c r="E57" s="11" t="s">
        <v>121</v>
      </c>
      <c r="G57" s="11">
        <f>IF(D57="Yes",H57,0)</f>
        <v>0</v>
      </c>
      <c r="H57" s="11">
        <v>2</v>
      </c>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20"/>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row>
    <row r="58" spans="1:148" ht="40.200000000000003" thickBot="1" x14ac:dyDescent="0.35">
      <c r="A58" s="32"/>
      <c r="B58" s="103" t="s">
        <v>77</v>
      </c>
      <c r="C58" s="103"/>
      <c r="D58" s="122"/>
      <c r="E58" s="11" t="s">
        <v>121</v>
      </c>
      <c r="G58" s="11">
        <f>IF(D58="Yes",H58,0)</f>
        <v>0</v>
      </c>
      <c r="H58" s="11">
        <v>2</v>
      </c>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20"/>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row>
    <row r="59" spans="1:148" ht="53.4" thickBot="1" x14ac:dyDescent="0.35">
      <c r="A59" s="102"/>
      <c r="B59" s="103" t="s">
        <v>60</v>
      </c>
      <c r="C59" s="103"/>
      <c r="D59" s="122"/>
      <c r="E59" s="11" t="s">
        <v>121</v>
      </c>
      <c r="G59" s="11">
        <f>IF(D59="Yes",H59,0)</f>
        <v>0</v>
      </c>
      <c r="H59" s="11">
        <v>2</v>
      </c>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20"/>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row>
    <row r="60" spans="1:148" ht="66.599999999999994" thickBot="1" x14ac:dyDescent="0.35">
      <c r="A60" s="98"/>
      <c r="B60" s="103" t="s">
        <v>94</v>
      </c>
      <c r="C60" s="103"/>
      <c r="D60" s="122"/>
      <c r="E60" s="11" t="s">
        <v>123</v>
      </c>
      <c r="G60" s="11">
        <f>IF(D60="Viewable by the public",H60,IF(D60="Only viewable by staff/internal reviewers",1,0))</f>
        <v>0</v>
      </c>
      <c r="H60" s="11">
        <v>2</v>
      </c>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20"/>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row>
    <row r="61" spans="1:148" ht="66.599999999999994" thickBot="1" x14ac:dyDescent="0.35">
      <c r="A61" s="98"/>
      <c r="B61" s="103" t="s">
        <v>79</v>
      </c>
      <c r="C61" s="103"/>
      <c r="D61" s="119" t="s">
        <v>310</v>
      </c>
      <c r="E61" s="11"/>
      <c r="G61" s="56"/>
      <c r="H61" s="11">
        <v>2</v>
      </c>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20"/>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row>
    <row r="62" spans="1:148" s="15" customFormat="1" ht="15" thickBot="1" x14ac:dyDescent="0.35">
      <c r="A62" s="102"/>
      <c r="B62" s="100"/>
      <c r="C62" s="100"/>
      <c r="D62" s="121"/>
      <c r="E62" s="16"/>
      <c r="F62" s="54"/>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22"/>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row>
    <row r="63" spans="1:148" s="15" customFormat="1" ht="79.8" thickBot="1" x14ac:dyDescent="0.35">
      <c r="A63" s="99" t="s">
        <v>254</v>
      </c>
      <c r="B63" s="59" t="s">
        <v>202</v>
      </c>
      <c r="C63" s="100"/>
      <c r="D63" s="122"/>
      <c r="E63" s="16"/>
      <c r="F63" s="54"/>
      <c r="G63" s="16" t="str">
        <f>IF(D63=Sheet1!C4,3,IF(D63=Sheet1!C5,5,IF(D63=Sheet1!C6,6," ")))</f>
        <v xml:space="preserve"> </v>
      </c>
      <c r="H63" s="16">
        <v>6</v>
      </c>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22"/>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row>
    <row r="64" spans="1:148" ht="93" thickBot="1" x14ac:dyDescent="0.35">
      <c r="B64" s="103" t="s">
        <v>287</v>
      </c>
      <c r="C64" s="103"/>
      <c r="D64" s="126"/>
      <c r="E64" s="11"/>
      <c r="G64" s="56"/>
      <c r="H64" s="11">
        <v>4</v>
      </c>
      <c r="I64" s="134" t="s">
        <v>313</v>
      </c>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20"/>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row>
    <row r="65" spans="1:148" ht="53.4" thickBot="1" x14ac:dyDescent="0.35">
      <c r="B65" s="101" t="s">
        <v>301</v>
      </c>
      <c r="C65" s="103"/>
      <c r="D65" s="127"/>
      <c r="E65" s="11"/>
      <c r="G65" s="56"/>
      <c r="H65" s="11">
        <v>2</v>
      </c>
      <c r="I65" s="16"/>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20"/>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row>
    <row r="66" spans="1:148" s="15" customFormat="1" ht="15" thickBot="1" x14ac:dyDescent="0.35">
      <c r="A66" s="102"/>
      <c r="B66" s="100"/>
      <c r="C66" s="100"/>
      <c r="D66" s="121"/>
      <c r="E66" s="16"/>
      <c r="F66" s="54"/>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22"/>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row>
    <row r="67" spans="1:148" ht="18.600000000000001" customHeight="1" thickBot="1" x14ac:dyDescent="0.35">
      <c r="A67" s="99" t="s">
        <v>255</v>
      </c>
      <c r="B67" s="145" t="s">
        <v>95</v>
      </c>
      <c r="C67" s="103" t="s">
        <v>8</v>
      </c>
      <c r="D67" s="119"/>
      <c r="E67" s="11"/>
      <c r="G67" s="56"/>
      <c r="H67" s="11"/>
      <c r="I67" s="147" t="s">
        <v>312</v>
      </c>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20"/>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row>
    <row r="68" spans="1:148" ht="15" thickBot="1" x14ac:dyDescent="0.35">
      <c r="A68" s="32"/>
      <c r="B68" s="145"/>
      <c r="C68" s="103" t="s">
        <v>9</v>
      </c>
      <c r="D68" s="119"/>
      <c r="E68" s="11"/>
      <c r="G68" s="56"/>
      <c r="H68" s="11"/>
      <c r="I68" s="147"/>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20"/>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row>
    <row r="69" spans="1:148" ht="15" thickBot="1" x14ac:dyDescent="0.35">
      <c r="A69" s="98"/>
      <c r="B69" s="145"/>
      <c r="C69" s="103" t="s">
        <v>10</v>
      </c>
      <c r="D69" s="119"/>
      <c r="E69" s="11"/>
      <c r="G69" s="56"/>
      <c r="H69" s="11"/>
      <c r="I69" s="147"/>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20"/>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row>
    <row r="70" spans="1:148" ht="15" thickBot="1" x14ac:dyDescent="0.35">
      <c r="A70" s="98"/>
      <c r="B70" s="145"/>
      <c r="C70" s="103" t="s">
        <v>11</v>
      </c>
      <c r="D70" s="119"/>
      <c r="E70" s="11"/>
      <c r="G70" s="56"/>
      <c r="H70" s="11"/>
      <c r="I70" s="147"/>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20"/>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row>
    <row r="71" spans="1:148" s="15" customFormat="1" ht="15" thickBot="1" x14ac:dyDescent="0.35">
      <c r="A71" s="102"/>
      <c r="B71" s="100"/>
      <c r="C71" s="100"/>
      <c r="D71" s="121"/>
      <c r="E71" s="16"/>
      <c r="F71" s="54"/>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22"/>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row>
    <row r="72" spans="1:148" s="15" customFormat="1" ht="33.75" customHeight="1" thickBot="1" x14ac:dyDescent="0.35">
      <c r="A72" s="99" t="s">
        <v>245</v>
      </c>
      <c r="B72" s="100" t="s">
        <v>83</v>
      </c>
      <c r="C72" s="100"/>
      <c r="D72" s="121"/>
      <c r="E72" s="16"/>
      <c r="F72" s="54"/>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22"/>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row>
    <row r="73" spans="1:148" s="15" customFormat="1" ht="33.75" customHeight="1" thickBot="1" x14ac:dyDescent="0.35">
      <c r="A73" s="32"/>
      <c r="B73" s="100" t="s">
        <v>204</v>
      </c>
      <c r="C73" s="100"/>
      <c r="D73" s="122"/>
      <c r="E73" s="11" t="s">
        <v>121</v>
      </c>
      <c r="F73" s="54"/>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22"/>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row>
    <row r="74" spans="1:148" ht="79.8" thickBot="1" x14ac:dyDescent="0.35">
      <c r="B74" s="103" t="s">
        <v>205</v>
      </c>
      <c r="C74" s="103"/>
      <c r="D74" s="119"/>
      <c r="E74" s="11"/>
      <c r="G74" s="56"/>
      <c r="H74" s="11">
        <v>6</v>
      </c>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20"/>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row>
    <row r="75" spans="1:148" ht="53.4" thickBot="1" x14ac:dyDescent="0.35">
      <c r="A75" s="98"/>
      <c r="B75" s="103" t="s">
        <v>206</v>
      </c>
      <c r="C75" s="103"/>
      <c r="D75" s="119"/>
      <c r="E75" s="11"/>
      <c r="G75" s="56"/>
      <c r="H75" s="11">
        <v>8</v>
      </c>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20"/>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row>
    <row r="76" spans="1:148" ht="40.200000000000003" thickBot="1" x14ac:dyDescent="0.35">
      <c r="A76" s="98"/>
      <c r="B76" s="103" t="s">
        <v>207</v>
      </c>
      <c r="C76" s="103"/>
      <c r="D76" s="119"/>
      <c r="E76" s="11"/>
      <c r="G76" s="56"/>
      <c r="H76" s="11">
        <v>1</v>
      </c>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20"/>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row>
    <row r="77" spans="1:148" ht="15" thickBot="1" x14ac:dyDescent="0.35">
      <c r="D77" s="128"/>
    </row>
    <row r="78" spans="1:148" ht="15" thickBot="1" x14ac:dyDescent="0.35">
      <c r="A78" s="98"/>
      <c r="B78" s="77" t="s">
        <v>84</v>
      </c>
      <c r="C78" s="103"/>
      <c r="D78" s="120"/>
      <c r="E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20"/>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row>
    <row r="79" spans="1:148" ht="93" thickBot="1" x14ac:dyDescent="0.35">
      <c r="A79" s="98"/>
      <c r="B79" s="103" t="s">
        <v>195</v>
      </c>
      <c r="C79" s="103"/>
      <c r="D79" s="122"/>
      <c r="E79" s="11"/>
      <c r="G79" s="11">
        <f>IF(D79=Sheet1!R4,1,IF(D79=Sheet1!R5,2,IF(D79=Sheet1!R6,3,IF(D79=Sheet1!R7,7,0))))</f>
        <v>0</v>
      </c>
      <c r="H79" s="11">
        <v>7</v>
      </c>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20"/>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row>
    <row r="80" spans="1:148" ht="66.599999999999994" thickBot="1" x14ac:dyDescent="0.35">
      <c r="A80" s="98"/>
      <c r="B80" s="103" t="s">
        <v>168</v>
      </c>
      <c r="C80" s="103"/>
      <c r="D80" s="122"/>
      <c r="E80" s="11" t="s">
        <v>119</v>
      </c>
      <c r="G80" s="11">
        <f>IF(D80=2,H80-1,IF(D80=3,H80,IF(D80=4,H80,IF(D80=5,H80,IF(D80="6 to 10",H80,IF(D80="More than 10",H80,0))))))</f>
        <v>0</v>
      </c>
      <c r="H80" s="11">
        <v>3</v>
      </c>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20"/>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row>
    <row r="81" spans="1:148" ht="53.4" thickBot="1" x14ac:dyDescent="0.35">
      <c r="A81" s="98"/>
      <c r="B81" s="103" t="s">
        <v>82</v>
      </c>
      <c r="C81" s="103"/>
      <c r="D81" s="122"/>
      <c r="E81" s="11"/>
      <c r="G81" s="56"/>
      <c r="H81" s="11">
        <v>9</v>
      </c>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20"/>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row>
    <row r="82" spans="1:148" ht="53.4" thickBot="1" x14ac:dyDescent="0.35">
      <c r="A82" s="98"/>
      <c r="B82" s="103" t="s">
        <v>160</v>
      </c>
      <c r="C82" s="103"/>
      <c r="D82" s="120"/>
      <c r="E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20"/>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row>
    <row r="83" spans="1:148" ht="40.799999999999997" thickBot="1" x14ac:dyDescent="0.35">
      <c r="A83" s="98"/>
      <c r="B83" s="103" t="s">
        <v>86</v>
      </c>
      <c r="C83" s="103"/>
      <c r="D83" s="122" t="s">
        <v>130</v>
      </c>
      <c r="E83" s="11"/>
      <c r="G83" s="56"/>
      <c r="H83" s="11">
        <v>5</v>
      </c>
      <c r="I83" s="11" t="s">
        <v>171</v>
      </c>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20"/>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row>
    <row r="84" spans="1:148" ht="53.4" thickBot="1" x14ac:dyDescent="0.35">
      <c r="A84" s="98"/>
      <c r="B84" s="103" t="s">
        <v>87</v>
      </c>
      <c r="C84" s="103"/>
      <c r="D84" s="122" t="s">
        <v>127</v>
      </c>
      <c r="E84" s="11"/>
      <c r="G84" s="56"/>
      <c r="H84" s="11">
        <v>9</v>
      </c>
      <c r="I84" s="11" t="s">
        <v>315</v>
      </c>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20"/>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row>
    <row r="85" spans="1:148" ht="53.4" thickBot="1" x14ac:dyDescent="0.35">
      <c r="A85" s="98"/>
      <c r="B85" s="103" t="s">
        <v>161</v>
      </c>
      <c r="C85" s="103"/>
      <c r="D85" s="122"/>
      <c r="E85" s="11"/>
      <c r="G85" s="11">
        <f t="shared" ref="G85" si="0">IF(D85=I85,H85,0)</f>
        <v>0</v>
      </c>
      <c r="H85" s="11">
        <v>1</v>
      </c>
      <c r="I85" s="100" t="s">
        <v>162</v>
      </c>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20"/>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row>
    <row r="86" spans="1:148" ht="93" thickBot="1" x14ac:dyDescent="0.35">
      <c r="A86" s="98"/>
      <c r="B86" s="103" t="s">
        <v>169</v>
      </c>
      <c r="C86" s="103"/>
      <c r="D86" s="119"/>
      <c r="E86" s="11" t="s">
        <v>159</v>
      </c>
      <c r="G86" s="56"/>
      <c r="H86" s="11">
        <v>3</v>
      </c>
      <c r="I86" s="100" t="s">
        <v>172</v>
      </c>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20"/>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row>
    <row r="87" spans="1:148" ht="40.200000000000003" thickBot="1" x14ac:dyDescent="0.35">
      <c r="A87" s="98"/>
      <c r="B87" s="103" t="s">
        <v>81</v>
      </c>
      <c r="C87" s="103"/>
      <c r="D87" s="122"/>
      <c r="E87" s="11" t="s">
        <v>119</v>
      </c>
      <c r="G87" s="11">
        <f>IF(D87=1,H87,IF(D87=2,H87,IF(D87=3,H87,0)))</f>
        <v>0</v>
      </c>
      <c r="H87" s="11">
        <v>1</v>
      </c>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20"/>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row>
    <row r="88" spans="1:148" ht="39.75" customHeight="1" thickBot="1" x14ac:dyDescent="0.35">
      <c r="A88" s="98"/>
      <c r="B88" s="146" t="s">
        <v>283</v>
      </c>
      <c r="C88" s="146"/>
      <c r="D88" s="148"/>
      <c r="E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20"/>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row>
    <row r="89" spans="1:148" ht="15" thickBot="1" x14ac:dyDescent="0.35">
      <c r="A89" s="98"/>
      <c r="B89" s="103"/>
      <c r="C89" s="103"/>
      <c r="D89" s="35"/>
      <c r="E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20"/>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row>
    <row r="90" spans="1:148" ht="15" thickBot="1" x14ac:dyDescent="0.35">
      <c r="A90" s="98"/>
      <c r="B90" s="77" t="s">
        <v>85</v>
      </c>
      <c r="C90" s="103"/>
      <c r="D90" s="35"/>
      <c r="E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20"/>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row>
    <row r="91" spans="1:148" ht="66.599999999999994" thickBot="1" x14ac:dyDescent="0.35">
      <c r="A91" s="98"/>
      <c r="B91" s="103" t="s">
        <v>221</v>
      </c>
      <c r="C91" s="103"/>
      <c r="D91" s="122"/>
      <c r="E91" s="11"/>
      <c r="G91" s="56"/>
      <c r="H91" s="11">
        <v>4</v>
      </c>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20"/>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row>
    <row r="92" spans="1:148" ht="93" thickBot="1" x14ac:dyDescent="0.35">
      <c r="A92" s="98"/>
      <c r="B92" s="103" t="s">
        <v>222</v>
      </c>
      <c r="C92" s="103"/>
      <c r="D92" s="129"/>
      <c r="E92" s="11"/>
      <c r="G92" s="56"/>
      <c r="H92" s="11">
        <v>10</v>
      </c>
      <c r="I92" s="11" t="s">
        <v>170</v>
      </c>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20"/>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row>
    <row r="93" spans="1:148" ht="40.200000000000003" thickBot="1" x14ac:dyDescent="0.35">
      <c r="A93" s="98"/>
      <c r="B93" s="103" t="s">
        <v>223</v>
      </c>
      <c r="C93" s="103"/>
      <c r="D93" s="127"/>
      <c r="E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20"/>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row>
    <row r="94" spans="1:148" ht="39" customHeight="1" thickBot="1" x14ac:dyDescent="0.35">
      <c r="A94" s="98"/>
      <c r="B94" s="146" t="s">
        <v>280</v>
      </c>
      <c r="C94" s="146"/>
      <c r="D94" s="146"/>
      <c r="E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20"/>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row>
    <row r="95" spans="1:148" s="15" customFormat="1" ht="15" thickBot="1" x14ac:dyDescent="0.35">
      <c r="A95" s="102"/>
      <c r="B95" s="100"/>
      <c r="C95" s="100"/>
      <c r="D95" s="33"/>
      <c r="E95" s="16"/>
      <c r="F95" s="54"/>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22"/>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row>
    <row r="96" spans="1:148" s="15" customFormat="1" ht="29.25" customHeight="1" thickBot="1" x14ac:dyDescent="0.35">
      <c r="A96" s="149" t="s">
        <v>88</v>
      </c>
      <c r="B96" s="149"/>
      <c r="C96" s="149"/>
      <c r="D96" s="149"/>
      <c r="E96" s="16"/>
      <c r="F96" s="54"/>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22"/>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row>
    <row r="97" spans="1:148" s="15" customFormat="1" ht="15" thickBot="1" x14ac:dyDescent="0.35">
      <c r="A97" s="102"/>
      <c r="B97" s="100"/>
      <c r="C97" s="100"/>
      <c r="D97" s="100"/>
      <c r="E97" s="16"/>
      <c r="F97" s="54"/>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22"/>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row>
    <row r="98" spans="1:148" s="15" customFormat="1" ht="106.2" thickBot="1" x14ac:dyDescent="0.35">
      <c r="A98" s="99" t="s">
        <v>246</v>
      </c>
      <c r="B98" s="103" t="s">
        <v>224</v>
      </c>
      <c r="C98" s="103"/>
      <c r="D98" s="119"/>
      <c r="E98" s="16" t="s">
        <v>228</v>
      </c>
      <c r="F98" s="54"/>
      <c r="G98" s="56"/>
      <c r="H98" s="16">
        <v>4</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22"/>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row>
    <row r="99" spans="1:148" s="15" customFormat="1" ht="27" thickBot="1" x14ac:dyDescent="0.35">
      <c r="A99" s="32"/>
      <c r="B99" s="101" t="s">
        <v>227</v>
      </c>
      <c r="C99" s="103"/>
      <c r="D99" s="122"/>
      <c r="E99" s="16"/>
      <c r="F99" s="54"/>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22"/>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row>
    <row r="100" spans="1:148" s="15" customFormat="1" ht="40.200000000000003" thickBot="1" x14ac:dyDescent="0.35">
      <c r="A100" s="32"/>
      <c r="B100" s="103" t="s">
        <v>225</v>
      </c>
      <c r="C100" s="103"/>
      <c r="D100" s="122"/>
      <c r="E100" s="11" t="s">
        <v>121</v>
      </c>
      <c r="F100" s="54"/>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22"/>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row>
    <row r="101" spans="1:148" s="15" customFormat="1" ht="53.4" thickBot="1" x14ac:dyDescent="0.35">
      <c r="A101" s="102"/>
      <c r="B101" s="103" t="s">
        <v>226</v>
      </c>
      <c r="C101" s="103"/>
      <c r="D101" s="122"/>
      <c r="E101" s="11" t="s">
        <v>121</v>
      </c>
      <c r="F101" s="54"/>
      <c r="G101" s="11">
        <f>IF(D101="Yes",H101,0)</f>
        <v>0</v>
      </c>
      <c r="H101" s="16">
        <v>2</v>
      </c>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22"/>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row>
    <row r="102" spans="1:148" s="15" customFormat="1" ht="15" thickBot="1" x14ac:dyDescent="0.35">
      <c r="A102" s="102"/>
      <c r="B102" s="103"/>
      <c r="C102" s="103"/>
      <c r="D102" s="119"/>
      <c r="E102" s="16"/>
      <c r="F102" s="54"/>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22"/>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row>
    <row r="103" spans="1:148" ht="45.6" customHeight="1" thickBot="1" x14ac:dyDescent="0.35">
      <c r="A103" s="99" t="s">
        <v>247</v>
      </c>
      <c r="B103" s="151" t="s">
        <v>184</v>
      </c>
      <c r="C103" s="152"/>
      <c r="D103" s="119"/>
      <c r="E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20"/>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row>
    <row r="104" spans="1:148" ht="27" thickBot="1" x14ac:dyDescent="0.35">
      <c r="A104" s="32"/>
      <c r="B104" s="103" t="s">
        <v>185</v>
      </c>
      <c r="C104" s="103" t="s">
        <v>189</v>
      </c>
      <c r="D104" s="122"/>
      <c r="E104" s="11" t="s">
        <v>121</v>
      </c>
      <c r="G104" s="11">
        <f t="shared" ref="G104:G108" si="1">IF(D104="Yes",H104,0)</f>
        <v>0</v>
      </c>
      <c r="H104" s="11">
        <v>1</v>
      </c>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20"/>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row>
    <row r="105" spans="1:148" ht="27" thickBot="1" x14ac:dyDescent="0.35">
      <c r="A105" s="102"/>
      <c r="B105" s="103" t="s">
        <v>186</v>
      </c>
      <c r="C105" s="103" t="s">
        <v>63</v>
      </c>
      <c r="D105" s="122"/>
      <c r="E105" s="11" t="s">
        <v>121</v>
      </c>
      <c r="G105" s="11">
        <f t="shared" si="1"/>
        <v>0</v>
      </c>
      <c r="H105" s="11">
        <v>1</v>
      </c>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20"/>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row>
    <row r="106" spans="1:148" ht="27" thickBot="1" x14ac:dyDescent="0.35">
      <c r="A106" s="102"/>
      <c r="B106" s="103" t="s">
        <v>188</v>
      </c>
      <c r="C106" s="103" t="s">
        <v>64</v>
      </c>
      <c r="D106" s="122"/>
      <c r="E106" s="11" t="s">
        <v>121</v>
      </c>
      <c r="G106" s="11">
        <f t="shared" si="1"/>
        <v>0</v>
      </c>
      <c r="H106" s="11">
        <v>1</v>
      </c>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20"/>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row>
    <row r="107" spans="1:148" ht="40.200000000000003" thickBot="1" x14ac:dyDescent="0.35">
      <c r="A107" s="102"/>
      <c r="B107" s="103" t="s">
        <v>187</v>
      </c>
      <c r="C107" s="103" t="s">
        <v>190</v>
      </c>
      <c r="D107" s="122"/>
      <c r="E107" s="11" t="s">
        <v>121</v>
      </c>
      <c r="G107" s="11">
        <f t="shared" si="1"/>
        <v>0</v>
      </c>
      <c r="H107" s="11">
        <v>1</v>
      </c>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20"/>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row>
    <row r="108" spans="1:148" ht="79.8" thickBot="1" x14ac:dyDescent="0.35">
      <c r="A108" s="102"/>
      <c r="B108" s="103" t="s">
        <v>191</v>
      </c>
      <c r="C108" s="103" t="s">
        <v>192</v>
      </c>
      <c r="D108" s="122"/>
      <c r="E108" s="11" t="s">
        <v>121</v>
      </c>
      <c r="G108" s="11">
        <f t="shared" si="1"/>
        <v>0</v>
      </c>
      <c r="H108" s="11">
        <v>1</v>
      </c>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20"/>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row>
    <row r="109" spans="1:148" ht="27" thickBot="1" x14ac:dyDescent="0.35">
      <c r="A109" s="98"/>
      <c r="B109" s="103" t="s">
        <v>193</v>
      </c>
      <c r="C109" s="103"/>
      <c r="D109" s="119"/>
      <c r="E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20"/>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row>
    <row r="110" spans="1:148" s="15" customFormat="1" x14ac:dyDescent="0.3">
      <c r="A110" s="102"/>
      <c r="B110" s="100"/>
      <c r="C110" s="100"/>
      <c r="D110" s="121"/>
      <c r="E110" s="16"/>
      <c r="F110" s="54"/>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row>
    <row r="111" spans="1:148" ht="145.19999999999999" x14ac:dyDescent="0.3">
      <c r="A111" s="99" t="s">
        <v>248</v>
      </c>
      <c r="B111" s="103" t="s">
        <v>96</v>
      </c>
      <c r="C111" s="103"/>
      <c r="D111" s="122"/>
      <c r="E111" s="100" t="s">
        <v>134</v>
      </c>
      <c r="G111" s="53">
        <f>IF(D111="g100",1,0)</f>
        <v>0</v>
      </c>
      <c r="H111" s="16">
        <v>1</v>
      </c>
    </row>
    <row r="112" spans="1:148" ht="39.6" x14ac:dyDescent="0.3">
      <c r="A112" s="98"/>
      <c r="B112" s="103" t="s">
        <v>97</v>
      </c>
      <c r="C112" s="103"/>
      <c r="D112" s="119"/>
      <c r="G112" s="53"/>
    </row>
    <row r="113" spans="1:37" ht="26.4" x14ac:dyDescent="0.3">
      <c r="A113" s="98"/>
      <c r="B113" s="103" t="s">
        <v>98</v>
      </c>
      <c r="C113" s="100" t="s">
        <v>137</v>
      </c>
      <c r="D113" s="122"/>
      <c r="G113" s="53">
        <f>IF(D113=C113,1,0)</f>
        <v>0</v>
      </c>
      <c r="H113" s="26">
        <v>1</v>
      </c>
    </row>
    <row r="114" spans="1:37" ht="52.8" x14ac:dyDescent="0.3">
      <c r="A114" s="98"/>
      <c r="B114" s="103" t="s">
        <v>99</v>
      </c>
      <c r="C114" s="100" t="s">
        <v>135</v>
      </c>
      <c r="D114" s="122"/>
      <c r="G114" s="53">
        <f>IF(D114=C114,1,0)</f>
        <v>0</v>
      </c>
      <c r="H114" s="26">
        <v>1</v>
      </c>
    </row>
    <row r="115" spans="1:37" ht="79.2" x14ac:dyDescent="0.3">
      <c r="A115" s="98"/>
      <c r="B115" s="103" t="s">
        <v>100</v>
      </c>
      <c r="C115" s="100" t="s">
        <v>138</v>
      </c>
      <c r="D115" s="122"/>
      <c r="G115" s="53">
        <f>IF(D115=C115,1,0)</f>
        <v>0</v>
      </c>
      <c r="H115" s="30">
        <v>1</v>
      </c>
    </row>
    <row r="116" spans="1:37" ht="66" x14ac:dyDescent="0.3">
      <c r="A116" s="98"/>
      <c r="B116" s="103" t="s">
        <v>101</v>
      </c>
      <c r="C116" s="100" t="s">
        <v>136</v>
      </c>
      <c r="D116" s="122"/>
      <c r="G116" s="53">
        <f>IF(D116=C116,1,0)</f>
        <v>0</v>
      </c>
      <c r="H116" s="30">
        <v>1</v>
      </c>
    </row>
    <row r="117" spans="1:37" ht="39.6" x14ac:dyDescent="0.3">
      <c r="A117" s="98"/>
      <c r="B117" s="103" t="s">
        <v>166</v>
      </c>
      <c r="C117" s="26" t="s">
        <v>120</v>
      </c>
      <c r="D117" s="122"/>
      <c r="G117" s="53">
        <f>IF(D117="At least monthly",5,IF(D117="Quarterly",4,IF(D117="Semi-annually",1,0)))</f>
        <v>0</v>
      </c>
      <c r="H117" s="30">
        <v>5</v>
      </c>
    </row>
    <row r="118" spans="1:37" ht="52.8" x14ac:dyDescent="0.3">
      <c r="A118" s="98"/>
      <c r="B118" s="103" t="s">
        <v>167</v>
      </c>
      <c r="C118" s="26" t="s">
        <v>120</v>
      </c>
      <c r="D118" s="122"/>
      <c r="G118" s="53">
        <f>IF(D118="At least monthly",5,IF(D118="Quarterly",4,IF(D118="Semi-annually",1,0)))</f>
        <v>0</v>
      </c>
      <c r="H118" s="30">
        <v>5</v>
      </c>
    </row>
    <row r="119" spans="1:37" ht="26.4" x14ac:dyDescent="0.3">
      <c r="A119" s="98"/>
      <c r="B119" s="103" t="s">
        <v>102</v>
      </c>
      <c r="C119" s="103"/>
      <c r="D119" s="119"/>
      <c r="G119" s="70"/>
      <c r="H119" s="30">
        <v>1</v>
      </c>
    </row>
    <row r="120" spans="1:37" ht="39.75" customHeight="1" x14ac:dyDescent="0.3">
      <c r="A120" s="98"/>
      <c r="B120" s="103" t="s">
        <v>104</v>
      </c>
      <c r="C120" s="103"/>
      <c r="D120" s="122"/>
      <c r="E120" s="100"/>
      <c r="G120" s="53">
        <f>IF(D120=Sheet1!AG2,1,0)</f>
        <v>0</v>
      </c>
      <c r="H120" s="30">
        <v>1</v>
      </c>
    </row>
    <row r="121" spans="1:37" ht="26.4" x14ac:dyDescent="0.3">
      <c r="A121" s="98"/>
      <c r="B121" s="103" t="s">
        <v>103</v>
      </c>
      <c r="C121" s="103"/>
      <c r="D121" s="119"/>
    </row>
    <row r="122" spans="1:37" ht="66" x14ac:dyDescent="0.3">
      <c r="A122" s="98"/>
      <c r="B122" s="51" t="s">
        <v>150</v>
      </c>
      <c r="C122" s="103"/>
      <c r="D122" s="119"/>
      <c r="G122" s="70"/>
      <c r="H122" s="30">
        <v>1</v>
      </c>
    </row>
    <row r="123" spans="1:37" x14ac:dyDescent="0.3">
      <c r="A123" s="98"/>
      <c r="B123" s="146" t="s">
        <v>285</v>
      </c>
      <c r="C123" s="146"/>
      <c r="D123" s="146"/>
      <c r="G123" s="70"/>
      <c r="H123" s="30"/>
    </row>
    <row r="124" spans="1:37" s="15" customFormat="1" x14ac:dyDescent="0.3">
      <c r="A124" s="102"/>
      <c r="B124" s="100"/>
      <c r="C124" s="100"/>
      <c r="D124" s="100"/>
      <c r="E124" s="30"/>
      <c r="F124" s="54"/>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row>
    <row r="125" spans="1:37" ht="66" x14ac:dyDescent="0.3">
      <c r="A125" s="99" t="s">
        <v>249</v>
      </c>
      <c r="B125" s="103" t="s">
        <v>105</v>
      </c>
      <c r="C125" s="103"/>
      <c r="D125" s="119"/>
      <c r="G125" s="70"/>
      <c r="H125" s="30">
        <v>4</v>
      </c>
    </row>
    <row r="126" spans="1:37" ht="66" x14ac:dyDescent="0.3">
      <c r="A126" s="98"/>
      <c r="B126" s="100" t="s">
        <v>106</v>
      </c>
      <c r="C126" s="103" t="s">
        <v>20</v>
      </c>
      <c r="D126" s="122"/>
      <c r="E126" s="11"/>
    </row>
    <row r="127" spans="1:37" ht="26.4" x14ac:dyDescent="0.3">
      <c r="A127" s="98"/>
      <c r="B127" s="100"/>
      <c r="C127" s="103" t="s">
        <v>21</v>
      </c>
      <c r="D127" s="122"/>
      <c r="E127" s="11"/>
    </row>
    <row r="128" spans="1:37" ht="26.4" x14ac:dyDescent="0.3">
      <c r="A128" s="98"/>
      <c r="B128" s="100"/>
      <c r="C128" s="103" t="s">
        <v>22</v>
      </c>
      <c r="D128" s="122"/>
      <c r="E128" s="11"/>
    </row>
    <row r="129" spans="1:37" ht="52.8" x14ac:dyDescent="0.3">
      <c r="A129" s="98"/>
      <c r="B129" s="100"/>
      <c r="C129" s="103" t="s">
        <v>142</v>
      </c>
      <c r="D129" s="122"/>
      <c r="E129" s="11"/>
    </row>
    <row r="130" spans="1:37" ht="26.4" x14ac:dyDescent="0.3">
      <c r="A130" s="98"/>
      <c r="B130" s="100"/>
      <c r="C130" s="103" t="s">
        <v>24</v>
      </c>
      <c r="D130" s="122"/>
      <c r="E130" s="11"/>
    </row>
    <row r="131" spans="1:37" ht="66" x14ac:dyDescent="0.3">
      <c r="A131" s="98"/>
      <c r="B131" s="100"/>
      <c r="C131" s="103" t="s">
        <v>265</v>
      </c>
      <c r="D131" s="119"/>
      <c r="G131" s="88" t="s">
        <v>266</v>
      </c>
    </row>
    <row r="132" spans="1:37" x14ac:dyDescent="0.3">
      <c r="A132" s="98"/>
      <c r="B132" s="100"/>
      <c r="D132" s="120"/>
      <c r="G132" s="70"/>
      <c r="H132" s="26">
        <v>3</v>
      </c>
    </row>
    <row r="133" spans="1:37" ht="52.8" x14ac:dyDescent="0.3">
      <c r="A133" s="98"/>
      <c r="B133" s="103" t="s">
        <v>281</v>
      </c>
      <c r="D133" s="119" t="s">
        <v>282</v>
      </c>
      <c r="G133" s="70"/>
      <c r="H133" s="26">
        <v>3</v>
      </c>
    </row>
    <row r="134" spans="1:37" s="15" customFormat="1" x14ac:dyDescent="0.3">
      <c r="A134" s="102"/>
      <c r="B134" s="100"/>
      <c r="C134" s="100"/>
      <c r="D134" s="121"/>
      <c r="E134" s="30"/>
      <c r="F134" s="54"/>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row>
    <row r="135" spans="1:37" ht="66" x14ac:dyDescent="0.3">
      <c r="A135" s="99" t="s">
        <v>250</v>
      </c>
      <c r="B135" s="103" t="s">
        <v>291</v>
      </c>
      <c r="C135" s="103" t="s">
        <v>300</v>
      </c>
      <c r="D135" s="122"/>
      <c r="G135" s="53">
        <f>IF(D135=C135,H135,0)</f>
        <v>0</v>
      </c>
      <c r="H135" s="26">
        <v>2</v>
      </c>
    </row>
    <row r="136" spans="1:37" ht="66" x14ac:dyDescent="0.3">
      <c r="A136" s="32"/>
      <c r="B136" s="103"/>
      <c r="C136" s="103" t="s">
        <v>299</v>
      </c>
      <c r="D136" s="122"/>
      <c r="G136" s="53">
        <f>IF(D136=C136,H136,0)</f>
        <v>0</v>
      </c>
      <c r="H136" s="26">
        <v>2</v>
      </c>
    </row>
    <row r="137" spans="1:37" ht="39.6" x14ac:dyDescent="0.3">
      <c r="A137" s="32"/>
      <c r="B137" s="103"/>
      <c r="C137" s="103" t="s">
        <v>298</v>
      </c>
      <c r="D137" s="122"/>
      <c r="G137" s="53">
        <f>IF(D137=C137,H137,0)</f>
        <v>0</v>
      </c>
      <c r="H137" s="30">
        <v>2</v>
      </c>
    </row>
    <row r="138" spans="1:37" ht="52.8" x14ac:dyDescent="0.3">
      <c r="A138" s="32"/>
      <c r="B138" s="103"/>
      <c r="C138" s="103" t="s">
        <v>59</v>
      </c>
      <c r="D138" s="122"/>
      <c r="G138" s="53">
        <f>IF(D138=C138,H138,0)</f>
        <v>0</v>
      </c>
      <c r="H138" s="30">
        <v>3</v>
      </c>
    </row>
    <row r="139" spans="1:37" ht="52.8" x14ac:dyDescent="0.3">
      <c r="A139" s="32"/>
      <c r="B139" s="103"/>
      <c r="C139" s="101" t="s">
        <v>292</v>
      </c>
      <c r="D139" s="122"/>
      <c r="G139" s="53">
        <f>IF(D139="With academic researchers",H139,IF(D139="With private industry",H139,IF(D139="Both",H139,0)))</f>
        <v>0</v>
      </c>
      <c r="H139" s="30">
        <v>2</v>
      </c>
    </row>
    <row r="140" spans="1:37" ht="26.4" x14ac:dyDescent="0.3">
      <c r="A140" s="32"/>
      <c r="B140" s="103" t="s">
        <v>107</v>
      </c>
      <c r="C140" s="103"/>
      <c r="D140" s="119"/>
    </row>
    <row r="141" spans="1:37" ht="92.4" x14ac:dyDescent="0.3">
      <c r="A141" s="98"/>
      <c r="B141" s="103" t="s">
        <v>108</v>
      </c>
      <c r="C141" s="103"/>
      <c r="D141" s="119"/>
    </row>
    <row r="142" spans="1:37" ht="43.5" customHeight="1" x14ac:dyDescent="0.3">
      <c r="A142" s="98"/>
      <c r="B142" s="103" t="s">
        <v>109</v>
      </c>
      <c r="C142" s="103"/>
      <c r="D142" s="119"/>
      <c r="G142" s="70"/>
      <c r="H142" s="30">
        <v>2</v>
      </c>
    </row>
    <row r="143" spans="1:37" s="15" customFormat="1" x14ac:dyDescent="0.3">
      <c r="A143" s="102"/>
      <c r="B143" s="100"/>
      <c r="C143" s="100"/>
      <c r="D143" s="121"/>
      <c r="E143" s="30"/>
      <c r="F143" s="54"/>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row>
    <row r="144" spans="1:37" ht="43.2" x14ac:dyDescent="0.3">
      <c r="A144" s="99" t="s">
        <v>251</v>
      </c>
      <c r="B144" s="103" t="s">
        <v>110</v>
      </c>
      <c r="C144" s="103"/>
      <c r="D144" s="119"/>
      <c r="G144" s="70"/>
      <c r="H144" s="26">
        <v>9</v>
      </c>
    </row>
    <row r="145" spans="1:37" ht="39.6" x14ac:dyDescent="0.3">
      <c r="A145" s="32"/>
      <c r="B145" s="103" t="s">
        <v>111</v>
      </c>
      <c r="C145" s="103"/>
      <c r="D145" s="119"/>
      <c r="G145" s="70"/>
      <c r="H145" s="26">
        <v>5</v>
      </c>
    </row>
    <row r="146" spans="1:37" ht="52.8" x14ac:dyDescent="0.3">
      <c r="A146" s="98"/>
      <c r="B146" s="103" t="s">
        <v>272</v>
      </c>
      <c r="C146" s="103"/>
      <c r="D146" s="129"/>
      <c r="G146" s="26">
        <f>IF(D146=Sheet1!AH4,1,IF(D146=Sheet1!AH5,1,IF(D146=Sheet1!AH6,1,0)))</f>
        <v>0</v>
      </c>
      <c r="H146" s="30">
        <v>1</v>
      </c>
    </row>
    <row r="147" spans="1:37" ht="52.8" x14ac:dyDescent="0.3">
      <c r="A147" s="98"/>
      <c r="B147" s="103" t="s">
        <v>112</v>
      </c>
      <c r="C147" s="103"/>
      <c r="D147" s="119"/>
      <c r="G147" s="70"/>
      <c r="H147" s="30">
        <v>4</v>
      </c>
    </row>
    <row r="148" spans="1:37" ht="15" thickBot="1" x14ac:dyDescent="0.35">
      <c r="A148" s="98"/>
      <c r="B148" s="103"/>
      <c r="C148" s="103"/>
      <c r="D148" s="120"/>
    </row>
    <row r="149" spans="1:37" ht="32.4" customHeight="1" x14ac:dyDescent="0.3">
      <c r="A149" s="150" t="s">
        <v>115</v>
      </c>
      <c r="B149" s="150"/>
      <c r="C149" s="150"/>
      <c r="D149" s="150"/>
      <c r="I149" s="96" t="s">
        <v>297</v>
      </c>
    </row>
    <row r="150" spans="1:37" ht="79.8" thickBot="1" x14ac:dyDescent="0.35">
      <c r="A150" s="99" t="s">
        <v>252</v>
      </c>
      <c r="B150" s="51" t="s">
        <v>303</v>
      </c>
      <c r="C150" s="103"/>
      <c r="D150" s="119"/>
      <c r="G150" s="70"/>
      <c r="H150" s="26">
        <v>3</v>
      </c>
      <c r="I150" s="97">
        <v>2021</v>
      </c>
    </row>
    <row r="151" spans="1:37" s="15" customFormat="1" x14ac:dyDescent="0.3">
      <c r="A151" s="102"/>
      <c r="B151" s="100"/>
      <c r="C151" s="100"/>
      <c r="D151" s="121"/>
      <c r="E151" s="30"/>
      <c r="F151" s="54"/>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row>
    <row r="152" spans="1:37" ht="52.8" x14ac:dyDescent="0.3">
      <c r="A152" s="99" t="s">
        <v>13</v>
      </c>
      <c r="B152" s="103" t="s">
        <v>173</v>
      </c>
      <c r="C152" s="103"/>
      <c r="D152" s="126"/>
      <c r="G152" s="70"/>
      <c r="H152" s="26">
        <v>10</v>
      </c>
    </row>
    <row r="153" spans="1:37" ht="66" x14ac:dyDescent="0.3">
      <c r="A153" s="99"/>
      <c r="B153" s="101" t="s">
        <v>175</v>
      </c>
      <c r="C153" s="103"/>
      <c r="D153" s="127"/>
      <c r="G153" s="70"/>
      <c r="H153" s="26">
        <v>5</v>
      </c>
    </row>
    <row r="154" spans="1:37" ht="26.4" x14ac:dyDescent="0.3">
      <c r="A154" s="99"/>
      <c r="B154" s="103" t="s">
        <v>174</v>
      </c>
      <c r="C154" s="103"/>
      <c r="D154" s="127"/>
    </row>
    <row r="155" spans="1:37" s="15" customFormat="1" x14ac:dyDescent="0.3">
      <c r="A155" s="32"/>
      <c r="B155" s="100"/>
      <c r="C155" s="100"/>
      <c r="D155" s="130"/>
      <c r="E155" s="30"/>
      <c r="F155" s="54"/>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row>
    <row r="156" spans="1:37" ht="52.8" x14ac:dyDescent="0.3">
      <c r="A156" s="99" t="s">
        <v>80</v>
      </c>
      <c r="B156" s="103" t="s">
        <v>116</v>
      </c>
      <c r="C156" s="103"/>
      <c r="D156" s="122"/>
      <c r="E156" s="26" t="s">
        <v>140</v>
      </c>
      <c r="G156" s="26">
        <f>IF(D156=Sheet1!AI$2,7,IF(D156=Sheet1!AI$3,7,IF(D156=Sheet1!AI$4,6,IF(D156=Sheet1!AI$5,6,IF(D156=Sheet1!AI$6,2,0)))))</f>
        <v>0</v>
      </c>
      <c r="H156" s="26">
        <v>7</v>
      </c>
    </row>
    <row r="157" spans="1:37" ht="66" x14ac:dyDescent="0.3">
      <c r="A157" s="102"/>
      <c r="B157" s="103" t="s">
        <v>113</v>
      </c>
      <c r="C157" s="103"/>
      <c r="D157" s="119"/>
      <c r="G157" s="70"/>
      <c r="H157" s="30">
        <v>3</v>
      </c>
    </row>
    <row r="158" spans="1:37" ht="52.8" x14ac:dyDescent="0.3">
      <c r="A158" s="98"/>
      <c r="B158" s="103" t="s">
        <v>117</v>
      </c>
      <c r="C158" s="103"/>
      <c r="D158" s="122"/>
      <c r="E158" s="26" t="s">
        <v>140</v>
      </c>
      <c r="G158" s="26">
        <f>IF(D158=Sheet1!AI$2,7,IF(D158=Sheet1!AI$3,7,IF(D158=Sheet1!AI$4,6,IF(D158=Sheet1!AI$5,6,IF(D158=Sheet1!AI$6,2,0)))))</f>
        <v>0</v>
      </c>
      <c r="H158" s="30">
        <v>7</v>
      </c>
    </row>
    <row r="159" spans="1:37" ht="66" x14ac:dyDescent="0.3">
      <c r="A159" s="98"/>
      <c r="B159" s="103" t="s">
        <v>114</v>
      </c>
      <c r="C159" s="103"/>
      <c r="D159" s="119"/>
      <c r="G159" s="70"/>
      <c r="H159" s="30">
        <v>3</v>
      </c>
    </row>
    <row r="160" spans="1:37" ht="39.6" x14ac:dyDescent="0.3">
      <c r="A160" s="98"/>
      <c r="B160" s="103" t="s">
        <v>286</v>
      </c>
      <c r="C160" s="103"/>
      <c r="D160" s="119"/>
    </row>
    <row r="161" spans="1:37" s="15" customFormat="1" x14ac:dyDescent="0.3">
      <c r="A161" s="102"/>
      <c r="B161" s="100"/>
      <c r="C161" s="100"/>
      <c r="D161" s="121"/>
      <c r="E161" s="30"/>
      <c r="F161" s="54"/>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row>
    <row r="162" spans="1:37" ht="171.6" x14ac:dyDescent="0.3">
      <c r="A162" s="99" t="s">
        <v>14</v>
      </c>
      <c r="B162" s="103" t="s">
        <v>289</v>
      </c>
      <c r="C162" s="103"/>
      <c r="D162" s="119"/>
      <c r="G162" s="70"/>
      <c r="H162" s="30">
        <v>2</v>
      </c>
    </row>
    <row r="163" spans="1:37" ht="66" x14ac:dyDescent="0.3">
      <c r="A163" s="98"/>
      <c r="B163" s="100"/>
      <c r="C163" s="103"/>
      <c r="D163" s="131" t="s">
        <v>305</v>
      </c>
      <c r="E163" s="73" t="s">
        <v>61</v>
      </c>
      <c r="I163" s="133" t="s">
        <v>311</v>
      </c>
    </row>
    <row r="164" spans="1:37" ht="72" x14ac:dyDescent="0.3">
      <c r="A164" s="98"/>
      <c r="B164" s="100"/>
      <c r="C164" s="103"/>
      <c r="D164" s="131" t="s">
        <v>74</v>
      </c>
      <c r="E164" s="74" t="s">
        <v>71</v>
      </c>
      <c r="I164" s="133" t="s">
        <v>314</v>
      </c>
    </row>
    <row r="165" spans="1:37" x14ac:dyDescent="0.3">
      <c r="B165" s="100"/>
      <c r="C165" s="103"/>
      <c r="E165" s="47"/>
      <c r="F165" s="55"/>
    </row>
    <row r="166" spans="1:37" x14ac:dyDescent="0.3">
      <c r="A166" s="75" t="s">
        <v>304</v>
      </c>
      <c r="B166" s="53"/>
    </row>
    <row r="167" spans="1:37" x14ac:dyDescent="0.3">
      <c r="A167" s="94" t="s">
        <v>49</v>
      </c>
      <c r="B167" s="53"/>
    </row>
    <row r="168" spans="1:37" x14ac:dyDescent="0.3">
      <c r="A168" s="61" t="s">
        <v>181</v>
      </c>
      <c r="B168" s="63" t="str">
        <f>IF(G54="A","Yes","No -- See question 2A")</f>
        <v>No -- See question 2A</v>
      </c>
      <c r="C168" s="26"/>
      <c r="F168" s="26"/>
    </row>
    <row r="169" spans="1:37" x14ac:dyDescent="0.3">
      <c r="A169" s="61" t="s">
        <v>182</v>
      </c>
      <c r="B169" s="63" t="str">
        <f>IF(D57="Yes","Yes","No -- See question 3A")</f>
        <v>No -- See question 3A</v>
      </c>
      <c r="C169" s="26"/>
      <c r="F169" s="26"/>
    </row>
    <row r="170" spans="1:37" x14ac:dyDescent="0.3">
      <c r="A170" s="61" t="s">
        <v>183</v>
      </c>
      <c r="B170" s="26" t="str">
        <f>IF(G63=3,"Yes",IF(G63=5,"Yes",IF(G63=6,"Yes","No -- See question 4A")))</f>
        <v>No -- See question 4A</v>
      </c>
      <c r="C170" s="26"/>
      <c r="D170" s="26"/>
      <c r="F170" s="26"/>
    </row>
    <row r="171" spans="1:37" x14ac:dyDescent="0.3">
      <c r="A171" s="61" t="s">
        <v>208</v>
      </c>
      <c r="B171" s="26" t="str">
        <f>IF(D73="Yes","Yes","No -- See question 6.A.1.")</f>
        <v>No -- See question 6.A.1.</v>
      </c>
      <c r="C171" s="26"/>
      <c r="D171" s="26"/>
      <c r="F171" s="26"/>
    </row>
    <row r="172" spans="1:37" x14ac:dyDescent="0.3">
      <c r="A172" s="61" t="s">
        <v>209</v>
      </c>
      <c r="B172" s="26" t="str">
        <f>IF(SUM(G74:G75)&lt;9,"No -- See Question 6.B-C","Yes")</f>
        <v>No -- See Question 6.B-C</v>
      </c>
      <c r="F172" s="26"/>
    </row>
    <row r="173" spans="1:37" x14ac:dyDescent="0.3">
      <c r="A173" s="95" t="s">
        <v>50</v>
      </c>
      <c r="B173" s="26"/>
      <c r="F173" s="26"/>
    </row>
    <row r="174" spans="1:37" x14ac:dyDescent="0.3">
      <c r="A174" s="61" t="s">
        <v>181</v>
      </c>
      <c r="B174" s="63" t="str">
        <f>IF(G55="D","Yes","No -- See question 2B")</f>
        <v>No -- See question 2B</v>
      </c>
      <c r="F174" s="65"/>
    </row>
    <row r="175" spans="1:37" x14ac:dyDescent="0.3">
      <c r="A175" s="61" t="s">
        <v>210</v>
      </c>
      <c r="B175" s="26" t="str">
        <f>IF(G79&lt;2,"No -- See question 6.B.1","Yes")</f>
        <v>No -- See question 6.B.1</v>
      </c>
      <c r="F175" s="26"/>
    </row>
    <row r="176" spans="1:37" x14ac:dyDescent="0.3">
      <c r="A176" s="61" t="s">
        <v>211</v>
      </c>
      <c r="B176" s="26" t="str">
        <f>IF(G81&lt;7,"No -- See question 6.B.2","Yes")</f>
        <v>No -- See question 6.B.2</v>
      </c>
      <c r="F176" s="26"/>
    </row>
    <row r="177" spans="1:9" x14ac:dyDescent="0.3">
      <c r="A177" s="61" t="s">
        <v>203</v>
      </c>
      <c r="B177" s="26" t="str">
        <f>IF(SUM(G83:G84)&lt;12,"No -- See question 6.B.3","Yes")</f>
        <v>No -- See question 6.B.3</v>
      </c>
      <c r="F177" s="26"/>
    </row>
    <row r="178" spans="1:9" x14ac:dyDescent="0.3">
      <c r="A178" s="61" t="s">
        <v>212</v>
      </c>
      <c r="B178" s="26" t="str">
        <f>IF(G86=3,"Yes","No -- See question 6.B.4")</f>
        <v>No -- See question 6.B.4</v>
      </c>
      <c r="F178" s="26"/>
    </row>
    <row r="179" spans="1:9" x14ac:dyDescent="0.3">
      <c r="A179" s="61" t="s">
        <v>229</v>
      </c>
      <c r="B179" s="26" t="str">
        <f>IF(G98=3,"Yes",IF(G98=4,"Yes","No -- See question 7.A"))</f>
        <v>No -- See question 7.A</v>
      </c>
      <c r="F179" s="26"/>
    </row>
    <row r="180" spans="1:9" x14ac:dyDescent="0.3">
      <c r="A180" s="61" t="s">
        <v>233</v>
      </c>
      <c r="B180" s="26" t="str">
        <f>IF(G203&lt;9,"No -- see question 11","Yes")</f>
        <v>No -- see question 11</v>
      </c>
      <c r="F180" s="26"/>
    </row>
    <row r="181" spans="1:9" x14ac:dyDescent="0.3">
      <c r="A181" s="61" t="s">
        <v>234</v>
      </c>
      <c r="B181" s="26" t="str">
        <f>IF(G204&lt;14,"No -- see question 11","Yes")</f>
        <v>No -- see question 11</v>
      </c>
      <c r="F181" s="26"/>
    </row>
    <row r="182" spans="1:9" x14ac:dyDescent="0.3">
      <c r="A182" s="95" t="s">
        <v>51</v>
      </c>
      <c r="B182" s="26"/>
      <c r="F182" s="26"/>
    </row>
    <row r="183" spans="1:9" x14ac:dyDescent="0.3">
      <c r="A183" s="61" t="s">
        <v>230</v>
      </c>
      <c r="B183" s="26" t="str">
        <f>IF(G91=3,"Yes",IF(G91=4,"Yes","No -- See question 6.C.1"))</f>
        <v>No -- See question 6.C.1</v>
      </c>
      <c r="F183" s="65"/>
    </row>
    <row r="184" spans="1:9" x14ac:dyDescent="0.3">
      <c r="A184" s="61" t="s">
        <v>231</v>
      </c>
      <c r="B184" s="26" t="str">
        <f>IF(G92=7,"Yes",IF(G92=8,"Yes",IF(G92=9,"Yes",IF(G92=10,"Yes","No -- See question 6.C.2"))))</f>
        <v>No -- See question 6.C.2</v>
      </c>
      <c r="F184" s="26"/>
    </row>
    <row r="185" spans="1:9" x14ac:dyDescent="0.3">
      <c r="A185" s="61" t="s">
        <v>232</v>
      </c>
      <c r="B185" s="26" t="str">
        <f>IF(G117+G118=7,"Yes",IF(G117+G118=8,"Yes",IF(G117+G118=9,"Yes",IF(G117+G118=10,"Yes","No -- See question 9.G and H"))))</f>
        <v>No -- See question 9.G and H</v>
      </c>
      <c r="F185" s="26"/>
    </row>
    <row r="186" spans="1:9" x14ac:dyDescent="0.3">
      <c r="A186" s="61" t="s">
        <v>235</v>
      </c>
      <c r="B186" s="26" t="str">
        <f>IF(I150&gt;2021,IF(G205&lt;2,"No -- see question 13","Yes"),"Optional in 2021")</f>
        <v>Optional in 2021</v>
      </c>
      <c r="F186" s="26"/>
    </row>
    <row r="187" spans="1:9" x14ac:dyDescent="0.3">
      <c r="A187" s="61" t="s">
        <v>236</v>
      </c>
      <c r="B187" s="26" t="str">
        <f>IF(G206&lt;11,"No -- see question 14","Yes")</f>
        <v>No -- see question 14</v>
      </c>
      <c r="F187" s="26"/>
    </row>
    <row r="188" spans="1:9" ht="14.4" customHeight="1" x14ac:dyDescent="0.3">
      <c r="A188" s="61" t="s">
        <v>237</v>
      </c>
      <c r="B188" s="26" t="str">
        <f>IF(G207&lt;18,"No -- see question 15","Yes")</f>
        <v>No -- see question 15</v>
      </c>
      <c r="E188" s="62"/>
      <c r="F188" s="62"/>
    </row>
    <row r="189" spans="1:9" ht="16.2" customHeight="1" x14ac:dyDescent="0.3"/>
    <row r="190" spans="1:9" ht="14.4" customHeight="1" x14ac:dyDescent="0.3">
      <c r="C190" s="26"/>
      <c r="E190" s="62"/>
      <c r="F190" s="62"/>
      <c r="G190" s="26" t="s">
        <v>243</v>
      </c>
    </row>
    <row r="191" spans="1:9" x14ac:dyDescent="0.3">
      <c r="C191" s="26"/>
      <c r="E191" s="62"/>
      <c r="F191" s="62"/>
      <c r="G191" s="26" t="s">
        <v>242</v>
      </c>
    </row>
    <row r="192" spans="1:9" ht="28.8" x14ac:dyDescent="0.3">
      <c r="C192" s="26"/>
      <c r="E192" s="24"/>
      <c r="F192" s="26"/>
      <c r="G192" s="58" t="s">
        <v>213</v>
      </c>
      <c r="H192" s="16" t="s">
        <v>214</v>
      </c>
      <c r="I192" s="78" t="s">
        <v>288</v>
      </c>
    </row>
    <row r="193" spans="3:10" x14ac:dyDescent="0.3">
      <c r="C193" s="26"/>
      <c r="F193" s="26"/>
      <c r="G193" s="58"/>
      <c r="H193" s="58"/>
    </row>
    <row r="194" spans="3:10" x14ac:dyDescent="0.3">
      <c r="C194" s="26"/>
      <c r="F194" s="26"/>
      <c r="G194" s="26">
        <f>SUM(G57:G61)</f>
        <v>0</v>
      </c>
      <c r="H194" s="26">
        <f>SUM(H57:H61)</f>
        <v>10</v>
      </c>
      <c r="I194" s="64">
        <f t="shared" ref="I194:I208" si="2">H194/H$210</f>
        <v>0.05</v>
      </c>
      <c r="J194" s="26" t="s">
        <v>179</v>
      </c>
    </row>
    <row r="195" spans="3:10" x14ac:dyDescent="0.3">
      <c r="C195" s="26"/>
      <c r="F195" s="26"/>
      <c r="G195" s="26">
        <f>SUM(G63:G64)</f>
        <v>0</v>
      </c>
      <c r="H195" s="26">
        <f>SUM(H63:H65)</f>
        <v>12</v>
      </c>
      <c r="I195" s="64">
        <f t="shared" si="2"/>
        <v>0.06</v>
      </c>
      <c r="J195" s="26" t="s">
        <v>253</v>
      </c>
    </row>
    <row r="196" spans="3:10" x14ac:dyDescent="0.3">
      <c r="C196" s="26"/>
      <c r="F196" s="26"/>
      <c r="G196" s="26">
        <f>SUM(G74:G76)</f>
        <v>0</v>
      </c>
      <c r="H196" s="26">
        <f>SUM(H74:H76)</f>
        <v>15</v>
      </c>
      <c r="I196" s="64">
        <f t="shared" si="2"/>
        <v>7.4999999999999997E-2</v>
      </c>
      <c r="J196" s="26" t="s">
        <v>262</v>
      </c>
    </row>
    <row r="197" spans="3:10" x14ac:dyDescent="0.3">
      <c r="C197" s="26"/>
      <c r="D197" s="30"/>
      <c r="F197" s="26"/>
      <c r="G197" s="26">
        <f>SUM(G79:G87)</f>
        <v>0</v>
      </c>
      <c r="H197" s="26">
        <f>SUM(H79:H87)</f>
        <v>38</v>
      </c>
      <c r="I197" s="64">
        <f t="shared" si="2"/>
        <v>0.19</v>
      </c>
      <c r="J197" s="30" t="s">
        <v>276</v>
      </c>
    </row>
    <row r="198" spans="3:10" x14ac:dyDescent="0.3">
      <c r="C198" s="26"/>
      <c r="D198" s="30"/>
      <c r="F198" s="26"/>
      <c r="G198" s="26">
        <f>G91+G92</f>
        <v>0</v>
      </c>
      <c r="H198" s="26">
        <f>H91+H92</f>
        <v>14</v>
      </c>
      <c r="I198" s="64">
        <f t="shared" si="2"/>
        <v>7.0000000000000007E-2</v>
      </c>
      <c r="J198" s="30" t="s">
        <v>277</v>
      </c>
    </row>
    <row r="199" spans="3:10" x14ac:dyDescent="0.3">
      <c r="C199" s="26"/>
      <c r="D199" s="30"/>
      <c r="F199" s="26"/>
      <c r="G199" s="26">
        <f>SUM(G98:G101)</f>
        <v>0</v>
      </c>
      <c r="H199" s="26">
        <f>SUM(H98:H101)</f>
        <v>6</v>
      </c>
      <c r="I199" s="64">
        <f t="shared" si="2"/>
        <v>0.03</v>
      </c>
      <c r="J199" s="26" t="s">
        <v>278</v>
      </c>
    </row>
    <row r="200" spans="3:10" x14ac:dyDescent="0.3">
      <c r="C200" s="26"/>
      <c r="D200" s="30"/>
      <c r="F200" s="26"/>
      <c r="G200" s="26">
        <f>SUM(G103:G108)</f>
        <v>0</v>
      </c>
      <c r="H200" s="26">
        <f>SUM(H103:H108)</f>
        <v>5</v>
      </c>
      <c r="I200" s="64">
        <f t="shared" si="2"/>
        <v>2.5000000000000001E-2</v>
      </c>
      <c r="J200" s="26" t="s">
        <v>261</v>
      </c>
    </row>
    <row r="201" spans="3:10" x14ac:dyDescent="0.3">
      <c r="C201" s="26"/>
      <c r="D201" s="30"/>
      <c r="F201" s="26"/>
      <c r="G201" s="26">
        <f>SUM(G111:G122)</f>
        <v>0</v>
      </c>
      <c r="H201" s="26">
        <f>SUM(H111:H122)</f>
        <v>18</v>
      </c>
      <c r="I201" s="64">
        <f t="shared" si="2"/>
        <v>0.09</v>
      </c>
      <c r="J201" s="26" t="s">
        <v>260</v>
      </c>
    </row>
    <row r="202" spans="3:10" x14ac:dyDescent="0.3">
      <c r="C202" s="26"/>
      <c r="D202" s="30"/>
      <c r="F202" s="26"/>
      <c r="G202" s="26">
        <f>SUM(G125:G133)</f>
        <v>0</v>
      </c>
      <c r="H202" s="26">
        <f>SUM(H125:H133)</f>
        <v>10</v>
      </c>
      <c r="I202" s="64">
        <f t="shared" si="2"/>
        <v>0.05</v>
      </c>
      <c r="J202" s="26" t="s">
        <v>259</v>
      </c>
    </row>
    <row r="203" spans="3:10" x14ac:dyDescent="0.3">
      <c r="C203" s="26"/>
      <c r="D203" s="30"/>
      <c r="F203" s="26"/>
      <c r="G203" s="26">
        <f>SUM(G135:G142)</f>
        <v>0</v>
      </c>
      <c r="H203" s="26">
        <f>SUM(H135:H142)</f>
        <v>13</v>
      </c>
      <c r="I203" s="64">
        <f t="shared" si="2"/>
        <v>6.5000000000000002E-2</v>
      </c>
      <c r="J203" s="26" t="s">
        <v>258</v>
      </c>
    </row>
    <row r="204" spans="3:10" x14ac:dyDescent="0.3">
      <c r="C204" s="26"/>
      <c r="D204" s="30"/>
      <c r="F204" s="26"/>
      <c r="G204" s="26">
        <f>SUM(G144:G147)</f>
        <v>0</v>
      </c>
      <c r="H204" s="26">
        <f>SUM(H144:H147)</f>
        <v>19</v>
      </c>
      <c r="I204" s="64">
        <f t="shared" si="2"/>
        <v>9.5000000000000001E-2</v>
      </c>
      <c r="J204" s="26" t="s">
        <v>257</v>
      </c>
    </row>
    <row r="205" spans="3:10" x14ac:dyDescent="0.3">
      <c r="C205" s="26"/>
      <c r="D205" s="30"/>
      <c r="F205" s="26"/>
      <c r="G205" s="26">
        <f>G150</f>
        <v>0</v>
      </c>
      <c r="H205" s="26">
        <f>H150</f>
        <v>3</v>
      </c>
      <c r="I205" s="64">
        <f t="shared" si="2"/>
        <v>1.4999999999999999E-2</v>
      </c>
      <c r="J205" s="30" t="s">
        <v>256</v>
      </c>
    </row>
    <row r="206" spans="3:10" x14ac:dyDescent="0.3">
      <c r="C206" s="26"/>
      <c r="D206" s="30"/>
      <c r="F206" s="26"/>
      <c r="G206" s="26">
        <f>SUM(G152:G153)</f>
        <v>0</v>
      </c>
      <c r="H206" s="26">
        <f>SUM(H152:H153)</f>
        <v>15</v>
      </c>
      <c r="I206" s="64">
        <f t="shared" si="2"/>
        <v>7.4999999999999997E-2</v>
      </c>
      <c r="J206" s="26" t="s">
        <v>178</v>
      </c>
    </row>
    <row r="207" spans="3:10" x14ac:dyDescent="0.3">
      <c r="C207" s="26"/>
      <c r="D207" s="30"/>
      <c r="F207" s="26"/>
      <c r="G207" s="26">
        <f>SUM(G156:G159)</f>
        <v>0</v>
      </c>
      <c r="H207" s="26">
        <f>SUM(H156:H159)</f>
        <v>20</v>
      </c>
      <c r="I207" s="64">
        <f t="shared" si="2"/>
        <v>0.1</v>
      </c>
      <c r="J207" s="26" t="s">
        <v>177</v>
      </c>
    </row>
    <row r="208" spans="3:10" x14ac:dyDescent="0.3">
      <c r="C208" s="26"/>
      <c r="D208" s="30"/>
      <c r="F208" s="26"/>
      <c r="G208" s="26">
        <f>G162</f>
        <v>0</v>
      </c>
      <c r="H208" s="26">
        <f>H162</f>
        <v>2</v>
      </c>
      <c r="I208" s="64">
        <f t="shared" si="2"/>
        <v>0.01</v>
      </c>
      <c r="J208" s="26" t="s">
        <v>176</v>
      </c>
    </row>
    <row r="209" spans="3:10" x14ac:dyDescent="0.3">
      <c r="C209" s="26"/>
      <c r="D209" s="30"/>
      <c r="F209" s="26"/>
      <c r="G209" s="53"/>
    </row>
    <row r="210" spans="3:10" x14ac:dyDescent="0.3">
      <c r="C210" s="26"/>
      <c r="D210" s="30"/>
      <c r="F210" s="26"/>
      <c r="G210" s="26">
        <f>SUM(G10:G165)</f>
        <v>0</v>
      </c>
      <c r="H210" s="26">
        <f>SUM(H5:H165)</f>
        <v>200</v>
      </c>
      <c r="I210" s="93"/>
      <c r="J210" s="30" t="s">
        <v>180</v>
      </c>
    </row>
    <row r="211" spans="3:10" x14ac:dyDescent="0.3">
      <c r="C211" s="26"/>
      <c r="D211" s="30"/>
      <c r="F211" s="26"/>
      <c r="I211" s="98"/>
      <c r="J211" s="37"/>
    </row>
    <row r="212" spans="3:10" ht="119.4" customHeight="1" x14ac:dyDescent="0.3">
      <c r="C212" s="26"/>
      <c r="D212" s="30"/>
      <c r="F212" s="26"/>
      <c r="G212" s="142" t="s">
        <v>263</v>
      </c>
      <c r="H212" s="142"/>
      <c r="I212" s="142"/>
      <c r="J212" s="142"/>
    </row>
    <row r="213" spans="3:10" x14ac:dyDescent="0.3">
      <c r="D213" s="33"/>
      <c r="G213" s="62"/>
      <c r="H213" s="62"/>
      <c r="I213" s="62"/>
      <c r="J213" s="98"/>
    </row>
    <row r="214" spans="3:10" x14ac:dyDescent="0.3">
      <c r="D214" s="33"/>
      <c r="J214" s="98"/>
    </row>
    <row r="215" spans="3:10" x14ac:dyDescent="0.3">
      <c r="J215" s="98"/>
    </row>
    <row r="216" spans="3:10" x14ac:dyDescent="0.3">
      <c r="J216" s="98"/>
    </row>
    <row r="217" spans="3:10" x14ac:dyDescent="0.3">
      <c r="J217" s="98"/>
    </row>
    <row r="218" spans="3:10" x14ac:dyDescent="0.3">
      <c r="J218" s="98"/>
    </row>
  </sheetData>
  <sheetProtection algorithmName="SHA-512" hashValue="cWv4tOAf3i7Syod4w/ND1nhGAwSgY2Wg9o3G/w4KEmkpqk6C2c5tNH9BYYlnj44slW3ibcB63PjICBme+1NlRA==" saltValue="Lly2/HVO39H1EHFACQN6YA==" spinCount="100000" sheet="1" scenarios="1" selectLockedCells="1"/>
  <protectedRanges>
    <protectedRange algorithmName="SHA-512" hashValue="+MHGHeSTeTpXZ8zgAnB/XzzDUZ/YMADj+f4M+HgE/xPT1hCBdOODf2TRZCUopzx9+HoyXveZwpkILdGrDeMhqQ==" saltValue="5OS1tKDV6XOpAwoyRNORtg==" spinCount="100000" sqref="B168:B188" name="Range2"/>
    <protectedRange algorithmName="SHA-512" hashValue="arU7xVgXEAE2H7CrQLwlB1g2T2lZiq+tLJ3IGvXKm9z5+gcYGiRvY+zjTFipYTinibM1YWwXKBteXjKUt7K5ig==" saltValue="Wyt68oui8Hno0OkaTWlJiw==" spinCount="100000" sqref="G1:H1048576" name="Range1"/>
  </protectedRanges>
  <mergeCells count="12">
    <mergeCell ref="G212:J212"/>
    <mergeCell ref="A28:A30"/>
    <mergeCell ref="E28:E30"/>
    <mergeCell ref="G2:J5"/>
    <mergeCell ref="B123:D123"/>
    <mergeCell ref="I67:I70"/>
    <mergeCell ref="B88:D88"/>
    <mergeCell ref="B94:D94"/>
    <mergeCell ref="B67:B70"/>
    <mergeCell ref="A96:D96"/>
    <mergeCell ref="A149:D149"/>
    <mergeCell ref="B103:C103"/>
  </mergeCells>
  <dataValidations count="25">
    <dataValidation type="list" allowBlank="1" showInputMessage="1" showErrorMessage="1" sqref="D57:D59 D28:D51 D23 D73 D100:D101 D104:D108" xr:uid="{1A30EBBA-3F2F-4324-BF70-93B5417826DC}">
      <formula1>YesNoNA</formula1>
    </dataValidation>
    <dataValidation type="list" allowBlank="1" showInputMessage="1" showErrorMessage="1" sqref="D54:D55 D80" xr:uid="{E3867A8A-6788-4FE8-A2C0-24EAEF59AA4E}">
      <formula1>Number</formula1>
    </dataValidation>
    <dataValidation type="list" allowBlank="1" showInputMessage="1" showErrorMessage="1" sqref="D25" xr:uid="{9C15B46A-E23F-4858-BB4A-4FD8B07A1A7F}">
      <formula1>Certificate_type</formula1>
    </dataValidation>
    <dataValidation type="list" allowBlank="1" showInputMessage="1" showErrorMessage="1" sqref="D126" xr:uid="{B402FAFA-87F3-4BE4-A743-9DCB3514257F}">
      <formula1>Lean_Six_Sigma</formula1>
    </dataValidation>
    <dataValidation type="list" allowBlank="1" showInputMessage="1" showErrorMessage="1" sqref="D127" xr:uid="{634338C2-CF2D-4088-B243-61A16652F6AB}">
      <formula1>Predictive_Analytics</formula1>
    </dataValidation>
    <dataValidation type="list" allowBlank="1" showInputMessage="1" showErrorMessage="1" sqref="D128" xr:uid="{B81CDAB7-EF3B-47F9-81B9-E75378D272DB}">
      <formula1>Internet_of_Things</formula1>
    </dataValidation>
    <dataValidation type="list" allowBlank="1" showInputMessage="1" showErrorMessage="1" sqref="D129" xr:uid="{00D89756-1F72-4E69-B75B-CCA8BED8281B}">
      <formula1>Transportation_management_sensors_systems</formula1>
    </dataValidation>
    <dataValidation type="list" allowBlank="1" showInputMessage="1" showErrorMessage="1" sqref="D130" xr:uid="{83199447-AECC-45E9-BEAD-E45F1CF21333}">
      <formula1>Crowdsourced_data_collection</formula1>
    </dataValidation>
    <dataValidation type="list" allowBlank="1" showInputMessage="1" showErrorMessage="1" sqref="D135" xr:uid="{E990080E-5FA1-48DE-8A67-6DA3AC122E49}">
      <formula1>Hosting_site_visits</formula1>
    </dataValidation>
    <dataValidation type="list" allowBlank="1" showInputMessage="1" showErrorMessage="1" sqref="D136" xr:uid="{9F980B25-2454-4AEB-BD19-5BAC82CF9B5A}">
      <formula1>Visiting_other_jurisdictions</formula1>
    </dataValidation>
    <dataValidation type="list" allowBlank="1" showInputMessage="1" showErrorMessage="1" sqref="D137" xr:uid="{31AB4F36-8650-4BA6-A617-A32D6232728A}">
      <formula1>Presenting_at_conferences</formula1>
    </dataValidation>
    <dataValidation type="list" allowBlank="1" showInputMessage="1" showErrorMessage="1" sqref="D138" xr:uid="{C9EA1F3E-F76B-45C0-843A-726DB51FD4AD}">
      <formula1>Participating_in_data_networking_groups_or_consortia</formula1>
    </dataValidation>
    <dataValidation type="list" allowBlank="1" showInputMessage="1" showErrorMessage="1" sqref="D117:D118" xr:uid="{61C671DD-A5AB-49D6-B9C1-137EC8F35805}">
      <formula1>Frequency</formula1>
    </dataValidation>
    <dataValidation type="list" allowBlank="1" showInputMessage="1" showErrorMessage="1" sqref="D81" xr:uid="{6FEE99D0-6F6E-429A-82D7-32290EFE9AC3}">
      <formula1>Comparison_values</formula1>
    </dataValidation>
    <dataValidation type="list" allowBlank="1" showInputMessage="1" showErrorMessage="1" sqref="D83" xr:uid="{21646F66-11EC-428D-8052-B69DF2DF6371}">
      <formula1>Narrative_explanation</formula1>
    </dataValidation>
    <dataValidation type="list" allowBlank="1" showInputMessage="1" showErrorMessage="1" sqref="D84" xr:uid="{4E330B6B-5D13-45A6-9F76-77547AE5A1CE}">
      <formula1>Narrative_follow_up_actions</formula1>
    </dataValidation>
    <dataValidation type="list" allowBlank="1" showInputMessage="1" showErrorMessage="1" sqref="D92" xr:uid="{C8145B56-BE03-40E8-89A1-333C6B67B1CA}">
      <formula1>Graphics_Dashboards</formula1>
    </dataValidation>
    <dataValidation type="list" allowBlank="1" showInputMessage="1" showErrorMessage="1" sqref="D91" xr:uid="{4D6A5FD9-56C1-490B-8690-75B2E7F44225}">
      <formula1>Outcome_measures</formula1>
    </dataValidation>
    <dataValidation type="list" allowBlank="1" showInputMessage="1" showErrorMessage="1" sqref="D111" xr:uid="{6D1B3955-2085-43AC-9228-7BFDFEBF0851}">
      <formula1>N_A</formula1>
    </dataValidation>
    <dataValidation type="list" allowBlank="1" showInputMessage="1" showErrorMessage="1" sqref="D113" xr:uid="{8374B1BB-DCEB-4070-9920-33BB5B3F7FD9}">
      <formula1>Ord_Res</formula1>
    </dataValidation>
    <dataValidation type="list" allowBlank="1" showInputMessage="1" showErrorMessage="1" sqref="D114" xr:uid="{C0B584C4-1D08-4AA4-9798-B9089025FCE6}">
      <formula1>Performance_data_required_as_part_of_budget_proposals</formula1>
    </dataValidation>
    <dataValidation type="list" allowBlank="1" showInputMessage="1" showErrorMessage="1" sqref="D115" xr:uid="{BFAFBC91-E7B9-4988-A1F8-4695B5511160}">
      <formula1>Performance_results_discussed_in_dept._hd._employee_evals</formula1>
    </dataValidation>
    <dataValidation type="list" allowBlank="1" showInputMessage="1" showErrorMessage="1" sqref="D116" xr:uid="{B70C23B4-1BFC-4161-A6B7-D6788D56779F}">
      <formula1>Individual_employees_as_measure_champions_or_owners</formula1>
    </dataValidation>
    <dataValidation type="list" allowBlank="1" showInputMessage="1" showErrorMessage="1" sqref="D120" xr:uid="{106DAE63-DECD-46BA-AAD8-7086A032CF4F}">
      <formula1>New_programs_require_metrics_to_be_identified_upon_approval</formula1>
    </dataValidation>
    <dataValidation type="list" allowBlank="1" showInputMessage="1" showErrorMessage="1" sqref="D156 D158" xr:uid="{2F0B40A6-F4D7-47C1-A1FD-7A9DDAAA7EDE}">
      <formula1>Yr</formula1>
    </dataValidation>
  </dataValidations>
  <hyperlinks>
    <hyperlink ref="E1" r:id="rId1" display="performanceanalytics@icma.org" xr:uid="{114ADA30-0827-4EAA-801D-5AB9F12D1ECB}"/>
    <hyperlink ref="E164" r:id="rId2" xr:uid="{707CB381-5681-4886-8C6A-BFB68DA42C34}"/>
    <hyperlink ref="E163" r:id="rId3" xr:uid="{6BD5A3B1-0C01-4DB8-9620-C500FC245324}"/>
  </hyperlinks>
  <pageMargins left="0.7" right="0.7" top="0.75" bottom="0.75" header="0.3" footer="0.3"/>
  <pageSetup orientation="portrait" horizontalDpi="1200" verticalDpi="1200" r:id="rId4"/>
  <extLst>
    <ext xmlns:x14="http://schemas.microsoft.com/office/spreadsheetml/2009/9/main" uri="{CCE6A557-97BC-4b89-ADB6-D9C93CAAB3DF}">
      <x14:dataValidations xmlns:xm="http://schemas.microsoft.com/office/excel/2006/main" count="8">
        <x14:dataValidation type="list" allowBlank="1" showInputMessage="1" showErrorMessage="1" xr:uid="{9ADEA85A-1BCB-4E9C-BD78-373495312BD3}">
          <x14:formula1>
            <xm:f>Sheet1!$Q$2:$Q$4</xm:f>
          </x14:formula1>
          <xm:sqref>D60</xm:sqref>
        </x14:dataValidation>
        <x14:dataValidation type="list" allowBlank="1" showInputMessage="1" showErrorMessage="1" xr:uid="{B8E7CF75-3BFA-4FB8-8053-60C68EBCA6CC}">
          <x14:formula1>
            <xm:f>Sheet1!$V$2:$V$3</xm:f>
          </x14:formula1>
          <xm:sqref>D85</xm:sqref>
        </x14:dataValidation>
        <x14:dataValidation type="list" allowBlank="1" showInputMessage="1" showErrorMessage="1" xr:uid="{D82A8BCE-072F-4C4C-A929-0AFB80B6DDBD}">
          <x14:formula1>
            <xm:f>Sheet1!$D$3:$D$9</xm:f>
          </x14:formula1>
          <xm:sqref>D87</xm:sqref>
        </x14:dataValidation>
        <x14:dataValidation type="list" allowBlank="1" showInputMessage="1" showErrorMessage="1" xr:uid="{17C71BD5-A09F-4B5D-A50E-3B958DE26D81}">
          <x14:formula1>
            <xm:f>Sheet1!$R$3:$R$7</xm:f>
          </x14:formula1>
          <xm:sqref>D79</xm:sqref>
        </x14:dataValidation>
        <x14:dataValidation type="list" allowBlank="1" showInputMessage="1" showErrorMessage="1" xr:uid="{3332240F-60FC-447D-8F32-2229AB4C16E8}">
          <x14:formula1>
            <xm:f>Sheet1!$C$3:$C$6</xm:f>
          </x14:formula1>
          <xm:sqref>D63</xm:sqref>
        </x14:dataValidation>
        <x14:dataValidation type="list" allowBlank="1" showInputMessage="1" showErrorMessage="1" xr:uid="{80A5F99F-99FF-42BD-AFE4-6C903BE14E12}">
          <x14:formula1>
            <xm:f>Sheet1!$E$3:$E$5</xm:f>
          </x14:formula1>
          <xm:sqref>D99</xm:sqref>
        </x14:dataValidation>
        <x14:dataValidation type="list" allowBlank="1" showInputMessage="1" showErrorMessage="1" xr:uid="{86C04474-DDA8-4796-9C25-105C600EAD27}">
          <x14:formula1>
            <xm:f>Sheet1!$AH$3:$AH$7</xm:f>
          </x14:formula1>
          <xm:sqref>D146</xm:sqref>
        </x14:dataValidation>
        <x14:dataValidation type="list" allowBlank="1" showInputMessage="1" showErrorMessage="1" xr:uid="{B0B997E4-07F1-4F52-8E15-F2564252768C}">
          <x14:formula1>
            <xm:f>Sheet1!$AJ$2:$AJ$5</xm:f>
          </x14:formula1>
          <xm:sqref>D139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1D0D8-FA84-4CCF-85A2-8913FE285ED7}">
  <dimension ref="A1:AJ14"/>
  <sheetViews>
    <sheetView topLeftCell="AG1" workbookViewId="0">
      <selection activeCell="AI6" sqref="AI6"/>
    </sheetView>
  </sheetViews>
  <sheetFormatPr defaultColWidth="16.77734375" defaultRowHeight="14.4" x14ac:dyDescent="0.3"/>
  <sheetData>
    <row r="1" spans="1:36" x14ac:dyDescent="0.3">
      <c r="A1" t="s">
        <v>147</v>
      </c>
    </row>
    <row r="2" spans="1:36" ht="66" x14ac:dyDescent="0.3">
      <c r="A2" t="s">
        <v>49</v>
      </c>
      <c r="B2" t="s">
        <v>54</v>
      </c>
      <c r="C2" t="s">
        <v>201</v>
      </c>
      <c r="D2" s="9">
        <v>0</v>
      </c>
      <c r="E2" s="9" t="s">
        <v>215</v>
      </c>
      <c r="F2" s="9"/>
      <c r="G2" s="12" t="s">
        <v>20</v>
      </c>
      <c r="H2" s="12" t="s">
        <v>21</v>
      </c>
      <c r="I2" s="12" t="s">
        <v>22</v>
      </c>
      <c r="J2" s="12" t="s">
        <v>23</v>
      </c>
      <c r="K2" s="12" t="s">
        <v>24</v>
      </c>
      <c r="L2" s="12" t="s">
        <v>56</v>
      </c>
      <c r="M2" s="12" t="s">
        <v>57</v>
      </c>
      <c r="N2" s="12" t="s">
        <v>58</v>
      </c>
      <c r="O2" s="12" t="s">
        <v>59</v>
      </c>
      <c r="P2" s="34" t="s">
        <v>92</v>
      </c>
      <c r="Q2" s="34" t="s">
        <v>53</v>
      </c>
      <c r="R2" s="34" t="s">
        <v>125</v>
      </c>
      <c r="S2" s="34" t="s">
        <v>126</v>
      </c>
      <c r="T2" s="34" t="s">
        <v>130</v>
      </c>
      <c r="U2" s="34" t="s">
        <v>127</v>
      </c>
      <c r="V2" s="48" t="s">
        <v>162</v>
      </c>
      <c r="W2" s="34" t="s">
        <v>128</v>
      </c>
      <c r="X2" s="34" t="s">
        <v>129</v>
      </c>
      <c r="Y2" s="34" t="s">
        <v>131</v>
      </c>
      <c r="Z2" s="34" t="s">
        <v>132</v>
      </c>
      <c r="AA2" s="34" t="s">
        <v>133</v>
      </c>
      <c r="AB2" s="34" t="s">
        <v>134</v>
      </c>
      <c r="AC2" s="34" t="s">
        <v>137</v>
      </c>
      <c r="AD2" s="34" t="s">
        <v>135</v>
      </c>
      <c r="AE2" s="34" t="s">
        <v>138</v>
      </c>
      <c r="AF2" s="34" t="s">
        <v>136</v>
      </c>
      <c r="AG2" s="34" t="s">
        <v>139</v>
      </c>
      <c r="AH2" s="50" t="s">
        <v>267</v>
      </c>
      <c r="AI2">
        <v>2021</v>
      </c>
      <c r="AJ2" s="57" t="s">
        <v>295</v>
      </c>
    </row>
    <row r="3" spans="1:36" x14ac:dyDescent="0.3">
      <c r="A3" t="s">
        <v>50</v>
      </c>
      <c r="B3" t="s">
        <v>55</v>
      </c>
      <c r="C3" s="66">
        <v>0</v>
      </c>
      <c r="D3" s="9">
        <v>1</v>
      </c>
      <c r="E3" s="68" t="s">
        <v>216</v>
      </c>
      <c r="F3" s="68"/>
      <c r="G3" t="s">
        <v>55</v>
      </c>
      <c r="H3" t="s">
        <v>55</v>
      </c>
      <c r="I3" t="s">
        <v>55</v>
      </c>
      <c r="J3" t="s">
        <v>55</v>
      </c>
      <c r="K3" t="s">
        <v>55</v>
      </c>
      <c r="L3" t="s">
        <v>55</v>
      </c>
      <c r="M3" t="s">
        <v>55</v>
      </c>
      <c r="N3" t="s">
        <v>55</v>
      </c>
      <c r="O3" t="s">
        <v>55</v>
      </c>
      <c r="P3" t="s">
        <v>91</v>
      </c>
      <c r="Q3" t="s">
        <v>93</v>
      </c>
      <c r="R3" t="s">
        <v>194</v>
      </c>
      <c r="S3" t="s">
        <v>55</v>
      </c>
      <c r="T3" t="s">
        <v>55</v>
      </c>
      <c r="U3" t="s">
        <v>55</v>
      </c>
      <c r="V3" t="s">
        <v>55</v>
      </c>
      <c r="W3" t="s">
        <v>55</v>
      </c>
      <c r="X3" t="s">
        <v>55</v>
      </c>
      <c r="Y3" t="s">
        <v>55</v>
      </c>
      <c r="Z3" t="s">
        <v>55</v>
      </c>
      <c r="AA3" t="s">
        <v>55</v>
      </c>
      <c r="AB3" t="s">
        <v>55</v>
      </c>
      <c r="AC3" t="s">
        <v>55</v>
      </c>
      <c r="AD3" t="s">
        <v>55</v>
      </c>
      <c r="AE3" t="s">
        <v>55</v>
      </c>
      <c r="AF3" t="s">
        <v>55</v>
      </c>
      <c r="AG3" t="s">
        <v>55</v>
      </c>
      <c r="AH3" t="s">
        <v>269</v>
      </c>
      <c r="AI3">
        <v>2020</v>
      </c>
      <c r="AJ3" t="s">
        <v>296</v>
      </c>
    </row>
    <row r="4" spans="1:36" x14ac:dyDescent="0.3">
      <c r="A4" t="s">
        <v>51</v>
      </c>
      <c r="C4" s="66">
        <v>1</v>
      </c>
      <c r="D4" s="9">
        <v>2</v>
      </c>
      <c r="E4" s="9" t="s">
        <v>217</v>
      </c>
      <c r="F4" s="9"/>
      <c r="P4" t="s">
        <v>163</v>
      </c>
      <c r="Q4" t="s">
        <v>90</v>
      </c>
      <c r="R4" t="s">
        <v>196</v>
      </c>
      <c r="AH4" t="s">
        <v>270</v>
      </c>
      <c r="AI4">
        <v>2019</v>
      </c>
      <c r="AJ4" t="s">
        <v>293</v>
      </c>
    </row>
    <row r="5" spans="1:36" x14ac:dyDescent="0.3">
      <c r="A5" t="s">
        <v>52</v>
      </c>
      <c r="C5" s="66">
        <v>2</v>
      </c>
      <c r="D5" s="9">
        <v>3</v>
      </c>
      <c r="E5" s="9" t="s">
        <v>218</v>
      </c>
      <c r="F5" s="9"/>
      <c r="P5" t="s">
        <v>164</v>
      </c>
      <c r="R5" t="s">
        <v>197</v>
      </c>
      <c r="AH5" t="s">
        <v>271</v>
      </c>
      <c r="AI5">
        <v>2018</v>
      </c>
      <c r="AJ5" t="s">
        <v>294</v>
      </c>
    </row>
    <row r="6" spans="1:36" x14ac:dyDescent="0.3">
      <c r="C6" s="66" t="s">
        <v>200</v>
      </c>
      <c r="D6" s="9">
        <v>4</v>
      </c>
      <c r="E6" s="9"/>
      <c r="F6" s="9"/>
      <c r="P6" t="s">
        <v>165</v>
      </c>
      <c r="R6" t="s">
        <v>198</v>
      </c>
      <c r="AH6" t="s">
        <v>268</v>
      </c>
      <c r="AI6">
        <v>2017</v>
      </c>
    </row>
    <row r="7" spans="1:36" x14ac:dyDescent="0.3">
      <c r="D7" s="9">
        <v>5</v>
      </c>
      <c r="E7" s="9"/>
      <c r="F7" s="9"/>
      <c r="P7" t="s">
        <v>90</v>
      </c>
      <c r="R7" t="s">
        <v>199</v>
      </c>
      <c r="AI7" t="s">
        <v>238</v>
      </c>
    </row>
    <row r="8" spans="1:36" x14ac:dyDescent="0.3">
      <c r="D8" s="10" t="s">
        <v>89</v>
      </c>
      <c r="E8" s="10"/>
      <c r="F8" s="10"/>
      <c r="AE8" s="12"/>
      <c r="AI8" t="s">
        <v>141</v>
      </c>
    </row>
    <row r="9" spans="1:36" x14ac:dyDescent="0.3">
      <c r="D9" s="9" t="s">
        <v>62</v>
      </c>
      <c r="E9" s="9"/>
      <c r="F9" s="9"/>
    </row>
    <row r="12" spans="1:36" x14ac:dyDescent="0.3">
      <c r="AE12" s="12"/>
    </row>
    <row r="13" spans="1:36" x14ac:dyDescent="0.3">
      <c r="AE13" s="12"/>
    </row>
    <row r="14" spans="1:36" x14ac:dyDescent="0.3">
      <c r="AE14" s="1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3 Q T T 3 z C 0 t y o A A A A + Q A A A B I A H A B D b 2 5 m a W c v U G F j a 2 F n Z S 5 4 b W w g o h g A K K A U A A A A A A A A A A A A A A A A A A A A A A A A A A A A h Y 9 B D o I w F E S v Q r q n L S V W Q z 5 l 4 V Y S E 6 J x 2 2 C F R i i G F s v d X H g k r y C J o u 5 c z u R N 8 u Z x u 0 M 2 t k 1 w V b 3 V n U l R h C k K l C m 7 o z Z V i g Z 3 C l c o E 7 C V 5 V l W K p h g Y 5 P R 6 h T V z l 0 S Q r z 3 2 M e 4 6 y v C K I 3 I I d 8 U Z a 1 a G W p j n T S l Q p / V 8 f 8 K C d i / Z A T D n O N F v O Q 4 4 o w B m X v I t f k y b F L G F M h P C e u h c U O v h D L h r g A y R y D v G + I J U E s D B B Q A A g A I A K 9 0 E 0 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v d B N P K I p H u A 4 A A A A R A A A A E w A c A E Z v c m 1 1 b G F z L 1 N l Y 3 R p b 2 4 x L m 0 g o h g A K K A U A A A A A A A A A A A A A A A A A A A A A A A A A A A A K 0 5 N L s n M z 1 M I h t C G 1 g B Q S w E C L Q A U A A I A C A C v d B N P f M L S 3 K g A A A D 5 A A A A E g A A A A A A A A A A A A A A A A A A A A A A Q 2 9 u Z m l n L 1 B h Y 2 t h Z 2 U u e G 1 s U E s B A i 0 A F A A C A A g A r 3 Q T T w / K 6 a u k A A A A 6 Q A A A B M A A A A A A A A A A A A A A A A A 9 A A A A F t D b 2 5 0 Z W 5 0 X 1 R 5 c G V z X S 5 4 b W x Q S w E C L Q A U A A I A C A C v d B N 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o 1 p c I b 1 l Z U y j p + X r B f + y 0 Q A A A A A C A A A A A A A D Z g A A w A A A A B A A A A B i m k n w N d F 6 P E z t E B S P K c L s A A A A A A S A A A C g A A A A E A A A A I / d R Z 5 9 o r 0 i V i E L x / E r k W 5 Q A A A A 4 b r / E w O 2 4 V i / h J X d O k M Y m V c n + Y t M t m Q V 2 9 0 k Q G m U 6 Y H 6 S l 4 o P Z N F w Z v v Y 0 L 9 o N b 9 p Z k 1 Y o C g p t p W k + x c B U / H U U u Z Q R a L Q h S c I N g m y q d g 6 B A U A A A A l t H k q e d j w T b T E d b R u 2 0 1 p 3 u k + 5 A = < / D a t a M a s h u p > 
</file>

<file path=customXml/itemProps1.xml><?xml version="1.0" encoding="utf-8"?>
<ds:datastoreItem xmlns:ds="http://schemas.openxmlformats.org/officeDocument/2006/customXml" ds:itemID="{7C19EF85-BC6F-4819-AA64-92A34661B7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35</vt:i4>
      </vt:variant>
    </vt:vector>
  </HeadingPairs>
  <TitlesOfParts>
    <vt:vector size="38" baseType="lpstr">
      <vt:lpstr>Instructions</vt:lpstr>
      <vt:lpstr>Application</vt:lpstr>
      <vt:lpstr>Sheet1</vt:lpstr>
      <vt:lpstr>Instructions!_Hlk528232748</vt:lpstr>
      <vt:lpstr>Audience</vt:lpstr>
      <vt:lpstr>Certificate_type</vt:lpstr>
      <vt:lpstr>Comparison_values</vt:lpstr>
      <vt:lpstr>Crowdsourced_data_collection</vt:lpstr>
      <vt:lpstr>Drill_down</vt:lpstr>
      <vt:lpstr>Frequency</vt:lpstr>
      <vt:lpstr>Graphics_Dashboards</vt:lpstr>
      <vt:lpstr>Hosting_site_visits</vt:lpstr>
      <vt:lpstr>Individual_employees_as_measure_champions_or_owners</vt:lpstr>
      <vt:lpstr>Internet_of_Things</vt:lpstr>
      <vt:lpstr>Lean_Six_Sigma</vt:lpstr>
      <vt:lpstr>N_A</vt:lpstr>
      <vt:lpstr>Narrative_explanation</vt:lpstr>
      <vt:lpstr>Narrative_follow_up_actions</vt:lpstr>
      <vt:lpstr>New_programs_require_metrics_to_be_identified_upon_approval</vt:lpstr>
      <vt:lpstr>Number</vt:lpstr>
      <vt:lpstr>Ord_Res</vt:lpstr>
      <vt:lpstr>Ordinance_Resolution</vt:lpstr>
      <vt:lpstr>Outcome_measures</vt:lpstr>
      <vt:lpstr>Participating_in_data_networking_groups_or_consortia</vt:lpstr>
      <vt:lpstr>Performance_data_required_as_part_of_budget_proposals</vt:lpstr>
      <vt:lpstr>Performance_results_discussed_in_dept._hd._employee_evals</vt:lpstr>
      <vt:lpstr>Predictive_Analytics</vt:lpstr>
      <vt:lpstr>Presenting_at_conferences</vt:lpstr>
      <vt:lpstr>Requests_and_Tracking</vt:lpstr>
      <vt:lpstr>Results_Discussed</vt:lpstr>
      <vt:lpstr>Searchability</vt:lpstr>
      <vt:lpstr>Sufficient_data</vt:lpstr>
      <vt:lpstr>Transportation_management_sensors_systems</vt:lpstr>
      <vt:lpstr>Visiting_other_jurisdictions</vt:lpstr>
      <vt:lpstr>Year</vt:lpstr>
      <vt:lpstr>Yes_No</vt:lpstr>
      <vt:lpstr>YesNoNA</vt:lpstr>
      <vt:lpstr>Yr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 Young</dc:creator>
  <cp:lastModifiedBy>Dena Delaviz</cp:lastModifiedBy>
  <dcterms:created xsi:type="dcterms:W3CDTF">2017-10-31T17:54:33Z</dcterms:created>
  <dcterms:modified xsi:type="dcterms:W3CDTF">2021-03-04T19:05:48Z</dcterms:modified>
</cp:coreProperties>
</file>